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キャリア再開支援入試\"/>
    </mc:Choice>
  </mc:AlternateContent>
  <bookViews>
    <workbookView xWindow="0" yWindow="0" windowWidth="15345" windowHeight="673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Print_Area" localSheetId="3">'協議申出書(両面印刷)'!$A$1:$Z$52</definedName>
    <definedName name="_xlnm.Print_Area" localSheetId="1">'志願票(両面印刷)'!$A$1:$BV$61</definedName>
    <definedName name="_xlnm.Print_Area" localSheetId="2">'調査票(両面印刷)'!$A$1:$AA$64</definedName>
    <definedName name="_xlnm.Print_Area" localSheetId="0">入力シート!$B$1:$K$93</definedName>
  </definedNames>
  <calcPr calcId="152511"/>
</workbook>
</file>

<file path=xl/calcChain.xml><?xml version="1.0" encoding="utf-8"?>
<calcChain xmlns="http://schemas.openxmlformats.org/spreadsheetml/2006/main">
  <c r="D6" i="1" l="1"/>
  <c r="D7" i="1" l="1"/>
  <c r="C13" i="3" l="1"/>
  <c r="Q52" i="2" l="1"/>
  <c r="Q51" i="2"/>
  <c r="Q50" i="2"/>
  <c r="Q49" i="2"/>
  <c r="Q36" i="2"/>
  <c r="Q35" i="2"/>
  <c r="C11" i="3"/>
  <c r="J55" i="3" l="1"/>
  <c r="J53" i="3"/>
  <c r="J49" i="3"/>
  <c r="J47" i="3"/>
  <c r="J46" i="3"/>
  <c r="J44" i="3"/>
  <c r="J43" i="3"/>
  <c r="J41" i="3"/>
  <c r="K38" i="3"/>
  <c r="I38" i="3"/>
  <c r="O81" i="4"/>
  <c r="O58" i="4"/>
  <c r="O57" i="4"/>
  <c r="K53" i="3"/>
  <c r="K50" i="3"/>
  <c r="K47" i="3"/>
  <c r="K44" i="3"/>
  <c r="K41" i="3"/>
  <c r="K56" i="3"/>
  <c r="I47" i="3"/>
  <c r="I53" i="3"/>
  <c r="I50" i="3"/>
  <c r="I44" i="3"/>
  <c r="I41" i="3"/>
  <c r="B53" i="3"/>
  <c r="B50" i="3"/>
  <c r="B47" i="3"/>
  <c r="B44" i="3"/>
  <c r="B41" i="3"/>
  <c r="O80" i="4" l="1"/>
  <c r="L81" i="4"/>
  <c r="O79" i="4"/>
  <c r="L80" i="4"/>
  <c r="L79" i="4"/>
  <c r="L78" i="4"/>
  <c r="L77" i="4"/>
  <c r="O75" i="4"/>
  <c r="J52" i="3" s="1"/>
  <c r="L76" i="4"/>
  <c r="O74" i="4"/>
  <c r="J50" i="3" s="1"/>
  <c r="L75" i="4"/>
  <c r="L74" i="4"/>
  <c r="L73" i="4"/>
  <c r="L72" i="4"/>
  <c r="D10" i="1" l="1"/>
  <c r="AE16" i="2"/>
  <c r="P10" i="4"/>
  <c r="P9" i="4"/>
  <c r="L8" i="4" s="1"/>
  <c r="Q38" i="2"/>
  <c r="L23" i="4"/>
  <c r="L20" i="4"/>
  <c r="O23" i="4"/>
  <c r="L16" i="4"/>
  <c r="AC10" i="2"/>
  <c r="J17" i="3"/>
  <c r="O22" i="4"/>
  <c r="D19" i="3" s="1"/>
  <c r="O20" i="4"/>
  <c r="O19" i="4" s="1"/>
  <c r="L10" i="1" s="1"/>
  <c r="J18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86" i="4"/>
  <c r="L85" i="4"/>
  <c r="L84" i="4"/>
  <c r="L83" i="4"/>
  <c r="L8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L6" i="4"/>
  <c r="O101" i="4"/>
  <c r="D12" i="1" s="1"/>
  <c r="O106" i="4"/>
  <c r="D16" i="1" s="1"/>
  <c r="O104" i="4"/>
  <c r="E15" i="1" s="1"/>
  <c r="D13" i="1"/>
  <c r="K24" i="2"/>
  <c r="G15" i="1"/>
  <c r="L14" i="1"/>
  <c r="D14" i="1"/>
  <c r="I12" i="2"/>
  <c r="L9" i="1"/>
  <c r="J16" i="3"/>
  <c r="J14" i="3"/>
  <c r="O21" i="3"/>
  <c r="J17" i="2"/>
  <c r="F17" i="2"/>
  <c r="E11" i="1"/>
  <c r="O47" i="3"/>
  <c r="O44" i="3"/>
  <c r="O41" i="3"/>
  <c r="O49" i="3"/>
  <c r="O48" i="3"/>
  <c r="O46" i="3"/>
  <c r="O45" i="3"/>
  <c r="O43" i="3"/>
  <c r="O42" i="3"/>
  <c r="O40" i="3"/>
  <c r="O1" i="3"/>
  <c r="L93" i="4"/>
  <c r="C20" i="3"/>
  <c r="L91" i="4"/>
  <c r="X57" i="3"/>
  <c r="Q57" i="3"/>
  <c r="P55" i="3"/>
  <c r="P53" i="3"/>
  <c r="P52" i="3"/>
  <c r="K32" i="3"/>
  <c r="O65" i="4"/>
  <c r="O64" i="4"/>
  <c r="O70" i="4"/>
  <c r="O69" i="4"/>
  <c r="C35" i="3"/>
  <c r="O60" i="4"/>
  <c r="O59" i="4"/>
  <c r="C32" i="3"/>
  <c r="K35" i="3"/>
  <c r="K29" i="3"/>
  <c r="K26" i="3"/>
  <c r="K23" i="3"/>
  <c r="I32" i="3"/>
  <c r="I35" i="3"/>
  <c r="I29" i="3"/>
  <c r="I26" i="3"/>
  <c r="I23" i="3"/>
  <c r="C29" i="3"/>
  <c r="C26" i="3"/>
  <c r="C23" i="3"/>
  <c r="O56" i="4"/>
  <c r="J37" i="3"/>
  <c r="O55" i="4"/>
  <c r="J35" i="3"/>
  <c r="O51" i="4"/>
  <c r="J34" i="3"/>
  <c r="O50" i="4"/>
  <c r="J32" i="3"/>
  <c r="O46" i="4"/>
  <c r="J31" i="3"/>
  <c r="O45" i="4"/>
  <c r="J29" i="3"/>
  <c r="O41" i="4"/>
  <c r="J28" i="3"/>
  <c r="O40" i="4"/>
  <c r="J26" i="3"/>
  <c r="O36" i="4"/>
  <c r="J25" i="3" s="1"/>
  <c r="O35" i="4"/>
  <c r="J23" i="3" s="1"/>
  <c r="E15" i="2"/>
  <c r="E14" i="2"/>
  <c r="E13" i="2"/>
  <c r="E12" i="2"/>
  <c r="E6" i="2"/>
  <c r="Y16" i="2"/>
  <c r="U16" i="2"/>
  <c r="Q16" i="2"/>
  <c r="H11" i="2"/>
  <c r="I14" i="2"/>
  <c r="AC9" i="2"/>
  <c r="H21" i="3"/>
  <c r="D21" i="3"/>
  <c r="AB20" i="2"/>
  <c r="E18" i="2"/>
  <c r="E15" i="3"/>
  <c r="E16" i="3"/>
  <c r="F15" i="3"/>
  <c r="C15" i="3"/>
  <c r="C16" i="3"/>
  <c r="AA22" i="2"/>
  <c r="H22" i="2"/>
  <c r="E20" i="2"/>
  <c r="P11" i="2"/>
  <c r="O15" i="4"/>
  <c r="Q56" i="2" s="1"/>
  <c r="L11" i="2"/>
  <c r="O16" i="4"/>
  <c r="D8" i="1" s="1"/>
  <c r="F16" i="3"/>
  <c r="Z10" i="2"/>
  <c r="Z9" i="2"/>
  <c r="C6" i="3"/>
  <c r="C8" i="3"/>
  <c r="C7" i="3"/>
  <c r="C3" i="3"/>
  <c r="C5" i="3"/>
  <c r="C4" i="3"/>
  <c r="Q37" i="2"/>
  <c r="E7" i="2"/>
  <c r="D9" i="1" l="1"/>
  <c r="E9" i="2"/>
  <c r="Q42" i="2"/>
  <c r="E8" i="2"/>
  <c r="Q41" i="2"/>
  <c r="Q55" i="2"/>
  <c r="J15" i="3"/>
  <c r="V11" i="2"/>
</calcChain>
</file>

<file path=xl/sharedStrings.xml><?xml version="1.0" encoding="utf-8"?>
<sst xmlns="http://schemas.openxmlformats.org/spreadsheetml/2006/main" count="429" uniqueCount="263">
  <si>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</si>
  <si>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</si>
  <si>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</si>
  <si>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</si>
  <si>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</si>
  <si>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</si>
  <si>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志 望 専 攻</t>
    <rPh sb="0" eb="1">
      <t>ココロザシ</t>
    </rPh>
    <rPh sb="2" eb="3">
      <t>ノゾミ</t>
    </rPh>
    <rPh sb="4" eb="5">
      <t>セン</t>
    </rPh>
    <rPh sb="6" eb="7">
      <t>オサム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</si>
  <si>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</si>
  <si>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</si>
  <si>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</si>
  <si>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</si>
  <si>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</si>
  <si>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</si>
  <si>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</si>
  <si>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</si>
  <si>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</si>
  <si>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</si>
  <si>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</si>
  <si>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</si>
  <si>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</si>
  <si>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</si>
  <si>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</si>
  <si>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</si>
  <si>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</si>
  <si>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</si>
  <si>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</si>
  <si>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</si>
  <si>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</si>
  <si>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</si>
  <si>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</si>
  <si>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</si>
  <si>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</si>
  <si>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</si>
  <si>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</si>
  <si>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</si>
  <si>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</si>
  <si>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</si>
  <si>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</si>
  <si>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</si>
  <si>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</si>
  <si>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入学希望時期</t>
    <rPh sb="0" eb="2">
      <t>ニュウガク</t>
    </rPh>
    <rPh sb="2" eb="4">
      <t>キボウ</t>
    </rPh>
    <rPh sb="4" eb="6">
      <t>ジキ</t>
    </rPh>
    <phoneticPr fontId="2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</si>
  <si>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</si>
  <si>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</si>
  <si>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志望専攻</t>
    <rPh sb="0" eb="2">
      <t>シボウ</t>
    </rPh>
    <rPh sb="2" eb="4">
      <t>センコウ</t>
    </rPh>
    <phoneticPr fontId="11"/>
  </si>
  <si>
    <t>入学時期</t>
    <rPh sb="0" eb="2">
      <t>ニュウガク</t>
    </rPh>
    <rPh sb="2" eb="4">
      <t>ジキ</t>
    </rPh>
    <phoneticPr fontId="11"/>
  </si>
  <si>
    <t>※受験番号</t>
    <rPh sb="1" eb="3">
      <t>ジュケン</t>
    </rPh>
    <rPh sb="3" eb="5">
      <t>バンゴウ</t>
    </rPh>
    <phoneticPr fontId="11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</si>
  <si>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1"/>
  </si>
  <si>
    <t>ふりがな</t>
    <phoneticPr fontId="11"/>
  </si>
  <si>
    <t>氏名</t>
    <rPh sb="0" eb="2">
      <t>シメイ</t>
    </rPh>
    <phoneticPr fontId="11"/>
  </si>
  <si>
    <t>生年月日</t>
    <rPh sb="0" eb="2">
      <t>セイネン</t>
    </rPh>
    <rPh sb="2" eb="4">
      <t>ガッピ</t>
    </rPh>
    <phoneticPr fontId="11"/>
  </si>
  <si>
    <t>(西暦)</t>
    <rPh sb="1" eb="3">
      <t>セイレキ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</si>
  <si>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</si>
  <si>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</si>
  <si>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</si>
  <si>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※入学日現在</t>
    <rPh sb="1" eb="3">
      <t>ニュウガク</t>
    </rPh>
    <rPh sb="3" eb="4">
      <t>ビ</t>
    </rPh>
    <rPh sb="4" eb="6">
      <t>ゲンザイ</t>
    </rPh>
    <phoneticPr fontId="11"/>
  </si>
  <si>
    <t>現住所</t>
    <rPh sb="0" eb="3">
      <t>ゲンジュウショ</t>
    </rPh>
    <phoneticPr fontId="11"/>
  </si>
  <si>
    <t>〒</t>
    <phoneticPr fontId="11"/>
  </si>
  <si>
    <t>様方</t>
    <rPh sb="0" eb="1">
      <t>サマ</t>
    </rPh>
    <rPh sb="1" eb="2">
      <t>カタ</t>
    </rPh>
    <phoneticPr fontId="11"/>
  </si>
  <si>
    <t>TEL</t>
    <phoneticPr fontId="11"/>
  </si>
  <si>
    <t>連絡先</t>
    <rPh sb="0" eb="3">
      <t>レンラクサキ</t>
    </rPh>
    <phoneticPr fontId="11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</si>
  <si>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1"/>
  </si>
  <si>
    <t>(呼)</t>
    <rPh sb="1" eb="2">
      <t>ヨ</t>
    </rPh>
    <phoneticPr fontId="11"/>
  </si>
  <si>
    <t>Eメールアドレス：</t>
    <phoneticPr fontId="11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</si>
  <si>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</si>
  <si>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</si>
  <si>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1"/>
  </si>
  <si>
    <t>希望する入試</t>
    <rPh sb="0" eb="2">
      <t>キボウ</t>
    </rPh>
    <rPh sb="4" eb="6">
      <t>ニュウシ</t>
    </rPh>
    <phoneticPr fontId="11"/>
  </si>
  <si>
    <t>受験票</t>
    <rPh sb="0" eb="3">
      <t>ジュケンヒョウ</t>
    </rPh>
    <phoneticPr fontId="11"/>
  </si>
  <si>
    <t>ふりがな</t>
    <phoneticPr fontId="11"/>
  </si>
  <si>
    <t>【注意事項】</t>
    <rPh sb="1" eb="3">
      <t>チュウイ</t>
    </rPh>
    <rPh sb="3" eb="5">
      <t>ジコウ</t>
    </rPh>
    <phoneticPr fontId="11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</si>
  <si>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</si>
  <si>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</si>
  <si>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</si>
  <si>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　情報アーキテクチャ専攻</t>
    <rPh sb="1" eb="3">
      <t>ジョウホウ</t>
    </rPh>
    <rPh sb="10" eb="12">
      <t>センコウ</t>
    </rPh>
    <phoneticPr fontId="3"/>
  </si>
  <si>
    <t>　創造技術専攻</t>
    <rPh sb="1" eb="3">
      <t>ソウゾウ</t>
    </rPh>
    <rPh sb="3" eb="5">
      <t>ギジュツ</t>
    </rPh>
    <rPh sb="5" eb="7">
      <t>センコウ</t>
    </rPh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</si>
  <si>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</si>
  <si>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</si>
  <si>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</si>
  <si>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</si>
  <si>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</si>
  <si>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</si>
  <si>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</si>
  <si>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</si>
  <si>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</si>
  <si>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</si>
  <si>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</si>
  <si>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</si>
  <si>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r>
      <t>本専攻の志望理由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1">
      <t>ホン</t>
    </rPh>
    <rPh sb="1" eb="3">
      <t>センコウ</t>
    </rPh>
    <rPh sb="4" eb="6">
      <t>シボウ</t>
    </rPh>
    <rPh sb="6" eb="8">
      <t>リユウ</t>
    </rPh>
    <rPh sb="13" eb="14">
      <t>ジ</t>
    </rPh>
    <rPh sb="14" eb="16">
      <t>イジョウ</t>
    </rPh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</si>
  <si>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</si>
  <si>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</si>
  <si>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</si>
  <si>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</si>
  <si>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</si>
  <si>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</si>
  <si>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</si>
  <si>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</si>
  <si>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</si>
  <si>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</si>
  <si>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</si>
  <si>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</si>
  <si>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</si>
  <si>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</si>
  <si>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</si>
  <si>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</si>
  <si>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</si>
  <si>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</si>
  <si>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</si>
  <si>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</si>
  <si>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</si>
  <si>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</si>
  <si>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</si>
  <si>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</si>
  <si>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</si>
  <si>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</si>
  <si>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</si>
  <si>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</si>
  <si>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情報アーキテクチャ専攻</t>
    <phoneticPr fontId="2"/>
  </si>
  <si>
    <t>創造技術専攻</t>
    <phoneticPr fontId="2"/>
  </si>
  <si>
    <t>創造技術専攻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</si>
  <si>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</si>
  <si>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</si>
  <si>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</si>
  <si>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</si>
  <si>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</si>
  <si>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</si>
  <si>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</si>
  <si>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出願する専攻</t>
    <rPh sb="0" eb="2">
      <t>シュツガン</t>
    </rPh>
    <rPh sb="4" eb="6">
      <t>センコウ</t>
    </rPh>
    <phoneticPr fontId="3"/>
  </si>
  <si>
    <t>志望専攻</t>
    <rPh sb="0" eb="2">
      <t>シボウ</t>
    </rPh>
    <rPh sb="2" eb="4">
      <t>センコウ</t>
    </rPh>
    <phoneticPr fontId="2"/>
  </si>
  <si>
    <t>情報アーキテクチャ専攻</t>
    <rPh sb="0" eb="2">
      <t>ジョウホウ</t>
    </rPh>
    <rPh sb="9" eb="11">
      <t>センコウ</t>
    </rPh>
    <phoneticPr fontId="2"/>
  </si>
  <si>
    <t>創造技術専攻</t>
    <rPh sb="0" eb="6">
      <t>ソウゾウギジュツセンコウ</t>
    </rPh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</si>
  <si>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</si>
  <si>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</si>
  <si>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</si>
  <si>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</si>
  <si>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</si>
  <si>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</si>
  <si>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</si>
  <si>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1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</si>
  <si>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</si>
  <si>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</si>
  <si>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</si>
  <si>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</si>
  <si>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</si>
  <si>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</si>
  <si>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</si>
  <si>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</si>
  <si>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</si>
  <si>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</si>
  <si>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</si>
  <si>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</si>
  <si>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</si>
  <si>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</si>
  <si>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</si>
  <si>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</si>
  <si>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</si>
  <si>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</si>
  <si>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１．小論文</t>
    <rPh sb="2" eb="5">
      <t>ショウロンブン</t>
    </rPh>
    <phoneticPr fontId="2"/>
  </si>
  <si>
    <t>２．デッサン</t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</si>
  <si>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</si>
  <si>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</si>
  <si>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</si>
  <si>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</si>
  <si>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</si>
  <si>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</si>
  <si>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</si>
  <si>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</si>
  <si>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</si>
  <si>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</si>
  <si>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</si>
  <si>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</si>
  <si>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</si>
  <si>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</si>
  <si>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</si>
  <si>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</si>
  <si>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</si>
  <si>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</si>
  <si>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</si>
  <si>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</si>
  <si>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</si>
  <si>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</si>
  <si>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</si>
  <si>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</si>
  <si>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</si>
  <si>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</si>
  <si>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</si>
  <si>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</si>
  <si>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</si>
  <si>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</si>
  <si>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</si>
  <si>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</si>
  <si>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</si>
  <si>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</si>
  <si>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</si>
  <si>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</si>
  <si>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</si>
  <si>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</si>
  <si>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</si>
  <si>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</si>
  <si>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本専攻の志望理由
（200字以上）</t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</si>
  <si>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</si>
  <si>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</si>
  <si>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</si>
  <si>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</si>
  <si>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</si>
  <si>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</si>
  <si>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</si>
  <si>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</si>
  <si>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</si>
  <si>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</si>
  <si>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</si>
  <si>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</si>
  <si>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</si>
  <si>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</si>
  <si>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</si>
  <si>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</si>
  <si>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</si>
  <si>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</si>
  <si>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</si>
  <si>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1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</si>
  <si>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1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</si>
  <si>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</si>
  <si>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</si>
  <si>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</si>
  <si>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</si>
  <si>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</si>
  <si>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</si>
  <si>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1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</si>
  <si>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</si>
  <si>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</si>
  <si>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</si>
  <si>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</si>
  <si>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 xml:space="preserve"> 希望の期に○をつける。</t>
    <rPh sb="4" eb="5">
      <t>キ</t>
    </rPh>
    <phoneticPr fontId="2"/>
  </si>
  <si>
    <t>産業技術研究科　キャリア再開支援入試　入学志願票</t>
    <rPh sb="16" eb="18">
      <t>ニュウシ</t>
    </rPh>
    <phoneticPr fontId="11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</si>
  <si>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</si>
  <si>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 xml:space="preserve">
 希望の専攻名に○をつける。</t>
    <phoneticPr fontId="2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</si>
  <si>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</si>
  <si>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</si>
  <si>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</si>
  <si>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</si>
  <si>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</si>
  <si>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</si>
  <si>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</si>
  <si>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</si>
  <si>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</si>
  <si>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</si>
  <si>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　第1期キャリア再開支援入試</t>
    <rPh sb="1" eb="2">
      <t>ダイ</t>
    </rPh>
    <rPh sb="3" eb="4">
      <t>キ</t>
    </rPh>
    <rPh sb="12" eb="14">
      <t>ニュウシ</t>
    </rPh>
    <phoneticPr fontId="3"/>
  </si>
  <si>
    <t>　第2期キャリア再開支援入試</t>
    <rPh sb="1" eb="2">
      <t>ダイ</t>
    </rPh>
    <rPh sb="3" eb="4">
      <t>キ</t>
    </rPh>
    <rPh sb="12" eb="14">
      <t>ニュウシ</t>
    </rPh>
    <phoneticPr fontId="3"/>
  </si>
  <si>
    <t>第1期キャリア再開支援入試</t>
    <rPh sb="0" eb="1">
      <t>ダイ</t>
    </rPh>
    <rPh sb="2" eb="3">
      <t>キ</t>
    </rPh>
    <rPh sb="11" eb="13">
      <t>ニュウシ</t>
    </rPh>
    <phoneticPr fontId="2"/>
  </si>
  <si>
    <t>第2期キャリア再開支援入試</t>
    <rPh sb="0" eb="1">
      <t>ダイ</t>
    </rPh>
    <rPh sb="2" eb="3">
      <t>キ</t>
    </rPh>
    <rPh sb="11" eb="13">
      <t>ニュウシ</t>
    </rPh>
    <phoneticPr fontId="2"/>
  </si>
  <si>
    <t>☑</t>
    <phoneticPr fontId="2"/>
  </si>
  <si>
    <t>第1期キャリア再開支援入試　　</t>
    <phoneticPr fontId="2"/>
  </si>
  <si>
    <t>第2期キャリア再開支援入試　　</t>
    <phoneticPr fontId="2"/>
  </si>
  <si>
    <t>情報アーキテクチャ専攻</t>
    <phoneticPr fontId="2"/>
  </si>
  <si>
    <t>○</t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</si>
  <si>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</si>
  <si>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令和元(2019)年10月</t>
    <phoneticPr fontId="2"/>
  </si>
  <si>
    <t>令和元(2019)年10月</t>
    <phoneticPr fontId="2"/>
  </si>
  <si>
    <t>実施日:令和元年7月21日（日）</t>
    <phoneticPr fontId="2"/>
  </si>
  <si>
    <t>実施日:令和元年9月7日（土）</t>
    <rPh sb="13" eb="14">
      <t>ド</t>
    </rPh>
    <phoneticPr fontId="2"/>
  </si>
  <si>
    <t>　令和元(2019)年10月</t>
    <rPh sb="10" eb="11">
      <t>ネン</t>
    </rPh>
    <rPh sb="13" eb="14">
      <t>ガツ</t>
    </rPh>
    <phoneticPr fontId="3"/>
  </si>
  <si>
    <t>　実施日：令和元年7月21日（日）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</si>
  <si>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実施日：令和元年9月7日（土）</t>
    <rPh sb="14" eb="15">
      <t>ド</t>
    </rPh>
    <phoneticPr fontId="3"/>
  </si>
  <si>
    <t xml:space="preserve"> 令和元年10月</t>
    <rPh sb="1" eb="3">
      <t>レイワ</t>
    </rPh>
    <rPh sb="3" eb="5">
      <t>ガンネン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</si>
</sst>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9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center"/>
    </xf>
    <xf numFmtId="0" fontId="1" fillId="0" borderId="0" xfId="6">
      <alignment vertical="center"/>
    </xf>
    <xf numFmtId="0" fontId="18" fillId="0" borderId="82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48" xfId="6" applyFont="1" applyBorder="1" applyAlignment="1">
      <alignment vertical="center"/>
    </xf>
    <xf numFmtId="0" fontId="18" fillId="0" borderId="65" xfId="6" applyFont="1" applyBorder="1" applyAlignment="1">
      <alignment vertical="center"/>
    </xf>
    <xf numFmtId="0" fontId="18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 wrapText="1"/>
    </xf>
    <xf numFmtId="0" fontId="17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7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/>
    </xf>
    <xf numFmtId="0" fontId="17" fillId="0" borderId="66" xfId="6" applyFont="1" applyBorder="1" applyAlignment="1">
      <alignment horizontal="center" vertical="center"/>
    </xf>
    <xf numFmtId="0" fontId="15" fillId="0" borderId="0" xfId="5" applyFont="1" applyBorder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6" applyFont="1">
      <alignment vertical="center"/>
    </xf>
    <xf numFmtId="0" fontId="18" fillId="0" borderId="4" xfId="1" applyFont="1" applyBorder="1" applyAlignment="1">
      <alignment horizontal="right"/>
    </xf>
    <xf numFmtId="0" fontId="15" fillId="0" borderId="17" xfId="5" applyFont="1" applyBorder="1" applyAlignment="1">
      <alignment vertical="center" wrapText="1"/>
    </xf>
    <xf numFmtId="0" fontId="18" fillId="0" borderId="0" xfId="6" applyFont="1" applyBorder="1">
      <alignment vertical="center"/>
    </xf>
    <xf numFmtId="0" fontId="18" fillId="0" borderId="0" xfId="5" applyFont="1" applyBorder="1">
      <alignment vertical="center"/>
    </xf>
    <xf numFmtId="0" fontId="15" fillId="0" borderId="17" xfId="5" applyFont="1" applyBorder="1">
      <alignment vertical="center"/>
    </xf>
    <xf numFmtId="0" fontId="15" fillId="0" borderId="48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4" fillId="0" borderId="0" xfId="6" applyFont="1">
      <alignment vertical="center"/>
    </xf>
    <xf numFmtId="0" fontId="15" fillId="0" borderId="54" xfId="5" applyFont="1" applyBorder="1" applyAlignment="1">
      <alignment vertical="center"/>
    </xf>
    <xf numFmtId="0" fontId="18" fillId="0" borderId="0" xfId="5" applyFont="1" applyAlignment="1">
      <alignment horizontal="center" vertical="center" wrapText="1"/>
    </xf>
    <xf numFmtId="0" fontId="18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6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6" fillId="0" borderId="0" xfId="0" applyFont="1">
      <alignment vertical="center"/>
    </xf>
    <xf numFmtId="14" fontId="26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6" fillId="0" borderId="8" xfId="0" applyFont="1" applyBorder="1">
      <alignment vertical="center"/>
    </xf>
    <xf numFmtId="0" fontId="26" fillId="0" borderId="8" xfId="0" applyFont="1" applyBorder="1" applyAlignment="1">
      <alignment horizontal="center" vertical="center"/>
    </xf>
    <xf numFmtId="0" fontId="26" fillId="3" borderId="5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6" fillId="2" borderId="5" xfId="0" applyFont="1" applyFill="1" applyBorder="1">
      <alignment vertical="center"/>
    </xf>
    <xf numFmtId="0" fontId="26" fillId="2" borderId="7" xfId="0" applyFont="1" applyFill="1" applyBorder="1">
      <alignment vertical="center"/>
    </xf>
    <xf numFmtId="0" fontId="26" fillId="2" borderId="6" xfId="0" applyFont="1" applyFill="1" applyBorder="1">
      <alignment vertical="center"/>
    </xf>
    <xf numFmtId="0" fontId="26" fillId="0" borderId="0" xfId="0" applyFont="1" applyAlignment="1">
      <alignment horizontal="right" vertical="center"/>
    </xf>
    <xf numFmtId="0" fontId="26" fillId="0" borderId="8" xfId="0" applyFont="1" applyBorder="1" applyAlignment="1">
      <alignment vertical="center" shrinkToFit="1"/>
    </xf>
    <xf numFmtId="0" fontId="26" fillId="0" borderId="0" xfId="0" applyFont="1" applyAlignment="1">
      <alignment horizontal="left" vertical="center"/>
    </xf>
    <xf numFmtId="176" fontId="26" fillId="0" borderId="0" xfId="0" applyNumberFormat="1" applyFont="1">
      <alignment vertical="center"/>
    </xf>
    <xf numFmtId="0" fontId="18" fillId="0" borderId="47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9" xfId="6" applyFont="1" applyBorder="1" applyAlignment="1">
      <alignment horizontal="right"/>
    </xf>
    <xf numFmtId="0" fontId="22" fillId="0" borderId="88" xfId="6" applyFont="1" applyBorder="1" applyAlignment="1">
      <alignment horizontal="right" vertical="center" wrapText="1"/>
    </xf>
    <xf numFmtId="0" fontId="18" fillId="0" borderId="17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87" xfId="6" applyFont="1" applyBorder="1" applyAlignment="1">
      <alignment horizontal="right"/>
    </xf>
    <xf numFmtId="0" fontId="18" fillId="0" borderId="93" xfId="6" applyFont="1" applyBorder="1" applyAlignment="1">
      <alignment horizontal="right"/>
    </xf>
    <xf numFmtId="0" fontId="18" fillId="0" borderId="54" xfId="6" applyFont="1" applyBorder="1" applyAlignment="1">
      <alignment horizontal="right"/>
    </xf>
    <xf numFmtId="0" fontId="18" fillId="0" borderId="94" xfId="6" applyFont="1" applyBorder="1">
      <alignment vertical="center"/>
    </xf>
    <xf numFmtId="0" fontId="18" fillId="0" borderId="55" xfId="6" applyFont="1" applyBorder="1" applyAlignment="1">
      <alignment horizontal="right"/>
    </xf>
    <xf numFmtId="0" fontId="18" fillId="0" borderId="65" xfId="6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44" xfId="0" applyFont="1" applyBorder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61" xfId="0" applyFont="1" applyBorder="1">
      <alignment vertical="center"/>
    </xf>
    <xf numFmtId="0" fontId="26" fillId="0" borderId="76" xfId="0" applyFont="1" applyBorder="1" applyAlignment="1">
      <alignment horizontal="left" vertical="center"/>
    </xf>
    <xf numFmtId="0" fontId="26" fillId="0" borderId="46" xfId="0" applyFont="1" applyBorder="1" applyAlignment="1">
      <alignment vertical="center" shrinkToFit="1"/>
    </xf>
    <xf numFmtId="0" fontId="26" fillId="5" borderId="45" xfId="0" applyFont="1" applyFill="1" applyBorder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52" xfId="0" applyFont="1" applyBorder="1" applyAlignment="1">
      <alignment vertical="center" shrinkToFit="1"/>
    </xf>
    <xf numFmtId="0" fontId="26" fillId="0" borderId="102" xfId="0" applyFont="1" applyBorder="1" applyAlignment="1">
      <alignment vertical="center" shrinkToFit="1"/>
    </xf>
    <xf numFmtId="0" fontId="27" fillId="4" borderId="52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53" xfId="0" applyFont="1" applyBorder="1">
      <alignment vertical="center"/>
    </xf>
    <xf numFmtId="0" fontId="26" fillId="0" borderId="40" xfId="0" applyFont="1" applyBorder="1">
      <alignment vertical="center"/>
    </xf>
    <xf numFmtId="0" fontId="27" fillId="4" borderId="51" xfId="0" applyFont="1" applyFill="1" applyBorder="1" applyAlignment="1">
      <alignment horizontal="center" vertical="center"/>
    </xf>
    <xf numFmtId="177" fontId="35" fillId="0" borderId="61" xfId="0" applyNumberFormat="1" applyFont="1" applyBorder="1" applyAlignment="1">
      <alignment vertical="center"/>
    </xf>
    <xf numFmtId="0" fontId="26" fillId="0" borderId="4" xfId="0" applyFont="1" applyBorder="1" applyAlignment="1">
      <alignment vertical="top" wrapText="1"/>
    </xf>
    <xf numFmtId="0" fontId="18" fillId="0" borderId="62" xfId="6" applyFont="1" applyBorder="1" applyAlignment="1">
      <alignment horizontal="right"/>
    </xf>
    <xf numFmtId="0" fontId="37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6" fillId="0" borderId="8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3" borderId="45" xfId="0" applyFont="1" applyFill="1" applyBorder="1" applyAlignment="1" applyProtection="1">
      <alignment vertical="center" shrinkToFit="1"/>
      <protection locked="0"/>
    </xf>
    <xf numFmtId="0" fontId="26" fillId="2" borderId="8" xfId="0" applyFont="1" applyFill="1" applyBorder="1" applyAlignment="1" applyProtection="1">
      <alignment vertical="center" shrinkToFit="1"/>
      <protection locked="0"/>
    </xf>
    <xf numFmtId="0" fontId="10" fillId="0" borderId="38" xfId="4" applyFont="1" applyBorder="1" applyAlignment="1" applyProtection="1">
      <alignment horizontal="left" vertical="center"/>
      <protection locked="0"/>
    </xf>
    <xf numFmtId="0" fontId="10" fillId="0" borderId="0" xfId="4" applyFont="1" applyBorder="1" applyAlignment="1" applyProtection="1">
      <alignment vertical="center"/>
      <protection locked="0"/>
    </xf>
    <xf numFmtId="0" fontId="10" fillId="0" borderId="4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Protection="1">
      <alignment vertical="center"/>
      <protection locked="0"/>
    </xf>
    <xf numFmtId="0" fontId="10" fillId="0" borderId="2" xfId="4" applyFont="1" applyBorder="1" applyAlignment="1" applyProtection="1">
      <alignment vertical="center" wrapText="1"/>
      <protection locked="0"/>
    </xf>
    <xf numFmtId="0" fontId="10" fillId="0" borderId="2" xfId="4" applyFont="1" applyBorder="1" applyAlignment="1" applyProtection="1">
      <alignment vertical="center"/>
      <protection locked="0"/>
    </xf>
    <xf numFmtId="0" fontId="10" fillId="0" borderId="17" xfId="4" applyFont="1" applyBorder="1" applyAlignment="1" applyProtection="1">
      <alignment vertical="top"/>
      <protection locked="0"/>
    </xf>
    <xf numFmtId="0" fontId="10" fillId="0" borderId="0" xfId="4" applyFont="1" applyProtection="1">
      <alignment vertical="center"/>
    </xf>
    <xf numFmtId="0" fontId="10" fillId="0" borderId="5" xfId="4" applyFont="1" applyBorder="1" applyAlignment="1" applyProtection="1">
      <alignment vertical="center"/>
    </xf>
    <xf numFmtId="0" fontId="10" fillId="0" borderId="7" xfId="4" applyFont="1" applyBorder="1" applyAlignment="1" applyProtection="1">
      <alignment vertical="center"/>
    </xf>
    <xf numFmtId="0" fontId="10" fillId="0" borderId="7" xfId="4" applyFont="1" applyBorder="1" applyProtection="1">
      <alignment vertical="center"/>
    </xf>
    <xf numFmtId="0" fontId="10" fillId="0" borderId="7" xfId="4" applyFont="1" applyBorder="1" applyAlignment="1" applyProtection="1">
      <alignment horizontal="left" vertical="center"/>
    </xf>
    <xf numFmtId="0" fontId="10" fillId="0" borderId="47" xfId="4" applyFont="1" applyBorder="1" applyProtection="1">
      <alignment vertical="center"/>
    </xf>
    <xf numFmtId="0" fontId="10" fillId="0" borderId="0" xfId="4" applyFont="1" applyBorder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10" fillId="0" borderId="2" xfId="4" applyFont="1" applyBorder="1" applyProtection="1">
      <alignment vertical="center"/>
    </xf>
    <xf numFmtId="0" fontId="29" fillId="0" borderId="4" xfId="4" applyFont="1" applyBorder="1" applyAlignment="1" applyProtection="1">
      <alignment vertical="center"/>
    </xf>
    <xf numFmtId="0" fontId="10" fillId="0" borderId="4" xfId="4" applyFont="1" applyBorder="1" applyProtection="1">
      <alignment vertical="center"/>
    </xf>
    <xf numFmtId="0" fontId="10" fillId="0" borderId="49" xfId="4" applyFont="1" applyBorder="1" applyProtection="1">
      <alignment vertical="center"/>
    </xf>
    <xf numFmtId="0" fontId="10" fillId="0" borderId="1" xfId="4" applyFont="1" applyBorder="1" applyProtection="1">
      <alignment vertical="center"/>
    </xf>
    <xf numFmtId="0" fontId="10" fillId="0" borderId="48" xfId="4" applyFont="1" applyBorder="1" applyProtection="1">
      <alignment vertical="center"/>
    </xf>
    <xf numFmtId="0" fontId="10" fillId="0" borderId="54" xfId="4" applyFont="1" applyBorder="1" applyProtection="1">
      <alignment vertical="center"/>
    </xf>
    <xf numFmtId="0" fontId="13" fillId="0" borderId="0" xfId="4" applyFont="1" applyAlignment="1" applyProtection="1">
      <alignment vertical="center"/>
    </xf>
    <xf numFmtId="0" fontId="13" fillId="0" borderId="48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 textRotation="255"/>
    </xf>
    <xf numFmtId="0" fontId="18" fillId="0" borderId="8" xfId="6" applyFont="1" applyBorder="1" applyAlignment="1" applyProtection="1">
      <alignment horizontal="center" vertical="center" shrinkToFit="1"/>
      <protection locked="0"/>
    </xf>
    <xf numFmtId="0" fontId="18" fillId="0" borderId="5" xfId="6" applyFont="1" applyBorder="1" applyAlignment="1" applyProtection="1">
      <alignment horizontal="center" vertical="center"/>
      <protection locked="0"/>
    </xf>
    <xf numFmtId="0" fontId="22" fillId="0" borderId="44" xfId="6" applyFont="1" applyBorder="1" applyAlignment="1" applyProtection="1">
      <alignment horizontal="right" vertical="center" wrapText="1"/>
      <protection locked="0"/>
    </xf>
    <xf numFmtId="0" fontId="22" fillId="0" borderId="61" xfId="6" applyFont="1" applyBorder="1" applyAlignment="1" applyProtection="1">
      <alignment horizontal="right" vertical="center" wrapText="1"/>
      <protection locked="0"/>
    </xf>
    <xf numFmtId="0" fontId="22" fillId="0" borderId="92" xfId="6" applyFont="1" applyBorder="1" applyAlignment="1" applyProtection="1">
      <alignment horizontal="right" vertical="center" wrapText="1"/>
      <protection locked="0"/>
    </xf>
    <xf numFmtId="0" fontId="34" fillId="0" borderId="98" xfId="6" applyFont="1" applyBorder="1" applyAlignment="1" applyProtection="1">
      <alignment horizontal="center" vertical="center"/>
      <protection locked="0"/>
    </xf>
    <xf numFmtId="0" fontId="34" fillId="0" borderId="99" xfId="6" applyFont="1" applyBorder="1" applyAlignment="1" applyProtection="1">
      <alignment horizontal="center" vertical="center"/>
      <protection locked="0"/>
    </xf>
    <xf numFmtId="0" fontId="26" fillId="0" borderId="110" xfId="0" applyFont="1" applyBorder="1" applyAlignment="1">
      <alignment horizontal="right" vertical="center"/>
    </xf>
    <xf numFmtId="0" fontId="26" fillId="0" borderId="111" xfId="0" applyFont="1" applyBorder="1" applyAlignment="1">
      <alignment vertical="center" shrinkToFit="1"/>
    </xf>
    <xf numFmtId="0" fontId="26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5" fillId="0" borderId="0" xfId="5" applyFont="1" applyBorder="1" applyAlignment="1">
      <alignment horizontal="left" vertical="center" shrinkToFit="1"/>
    </xf>
    <xf numFmtId="0" fontId="18" fillId="0" borderId="0" xfId="5" applyFont="1" applyBorder="1" applyAlignment="1">
      <alignment vertical="center"/>
    </xf>
    <xf numFmtId="0" fontId="18" fillId="0" borderId="113" xfId="6" applyFont="1" applyBorder="1" applyAlignment="1">
      <alignment horizontal="right"/>
    </xf>
    <xf numFmtId="0" fontId="17" fillId="0" borderId="41" xfId="6" applyFont="1" applyBorder="1" applyAlignment="1">
      <alignment horizontal="center" vertical="center" wrapText="1"/>
    </xf>
    <xf numFmtId="0" fontId="10" fillId="0" borderId="0" xfId="4" applyFont="1" applyAlignment="1" applyProtection="1">
      <alignment vertical="center" shrinkToFit="1"/>
    </xf>
    <xf numFmtId="0" fontId="10" fillId="0" borderId="17" xfId="4" applyFont="1" applyBorder="1" applyAlignment="1" applyProtection="1">
      <alignment vertical="center" wrapText="1"/>
      <protection locked="0"/>
    </xf>
    <xf numFmtId="0" fontId="21" fillId="0" borderId="78" xfId="6" applyFont="1" applyBorder="1" applyAlignment="1" applyProtection="1">
      <alignment horizontal="center" vertical="center" wrapText="1"/>
      <protection locked="0"/>
    </xf>
    <xf numFmtId="0" fontId="18" fillId="0" borderId="17" xfId="5" applyFont="1" applyBorder="1" applyAlignment="1">
      <alignment horizontal="center" vertical="center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>
      <alignment vertical="center"/>
    </xf>
    <xf numFmtId="0" fontId="26" fillId="0" borderId="46" xfId="0" applyFont="1" applyBorder="1">
      <alignment vertical="center"/>
    </xf>
    <xf numFmtId="0" fontId="26" fillId="0" borderId="52" xfId="0" applyFont="1" applyBorder="1">
      <alignment vertical="center"/>
    </xf>
    <xf numFmtId="0" fontId="26" fillId="0" borderId="4" xfId="0" applyFont="1" applyBorder="1" applyAlignment="1">
      <alignment horizontal="righ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 applyProtection="1">
      <alignment horizontal="left" vertical="top" wrapText="1"/>
      <protection locked="0"/>
    </xf>
    <xf numFmtId="0" fontId="26" fillId="2" borderId="103" xfId="0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2" borderId="104" xfId="0" applyFont="1" applyFill="1" applyBorder="1" applyAlignment="1" applyProtection="1">
      <alignment horizontal="left" vertical="center" shrinkToFit="1"/>
      <protection locked="0"/>
    </xf>
    <xf numFmtId="0" fontId="26" fillId="2" borderId="105" xfId="0" applyFont="1" applyFill="1" applyBorder="1" applyAlignment="1" applyProtection="1">
      <alignment horizontal="left" vertical="center" shrinkToFit="1"/>
      <protection locked="0"/>
    </xf>
    <xf numFmtId="0" fontId="26" fillId="2" borderId="106" xfId="0" applyFont="1" applyFill="1" applyBorder="1" applyAlignment="1" applyProtection="1">
      <alignment horizontal="left" vertical="center" shrinkToFit="1"/>
      <protection locked="0"/>
    </xf>
    <xf numFmtId="0" fontId="26" fillId="2" borderId="107" xfId="0" applyFont="1" applyFill="1" applyBorder="1" applyAlignment="1" applyProtection="1">
      <alignment horizontal="left" vertical="center" shrinkToFit="1"/>
      <protection locked="0"/>
    </xf>
    <xf numFmtId="0" fontId="26" fillId="2" borderId="108" xfId="0" applyFont="1" applyFill="1" applyBorder="1" applyAlignment="1" applyProtection="1">
      <alignment horizontal="left" vertical="center" shrinkToFit="1"/>
      <protection locked="0"/>
    </xf>
    <xf numFmtId="0" fontId="26" fillId="2" borderId="109" xfId="0" applyFont="1" applyFill="1" applyBorder="1" applyAlignment="1" applyProtection="1">
      <alignment horizontal="left" vertical="center" shrinkToFit="1"/>
      <protection locked="0"/>
    </xf>
    <xf numFmtId="0" fontId="27" fillId="4" borderId="56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6" fillId="5" borderId="2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right" vertical="center" wrapText="1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26" fillId="2" borderId="40" xfId="0" applyFont="1" applyFill="1" applyBorder="1" applyAlignment="1" applyProtection="1">
      <alignment horizontal="left" vertical="center" shrinkToFit="1"/>
      <protection locked="0"/>
    </xf>
    <xf numFmtId="0" fontId="26" fillId="2" borderId="42" xfId="0" applyFont="1" applyFill="1" applyBorder="1" applyAlignment="1" applyProtection="1">
      <alignment horizontal="left" vertical="center" shrinkToFit="1"/>
      <protection locked="0"/>
    </xf>
    <xf numFmtId="0" fontId="26" fillId="2" borderId="8" xfId="0" applyFont="1" applyFill="1" applyBorder="1" applyAlignment="1" applyProtection="1">
      <alignment horizontal="left" vertical="center" shrinkToFit="1"/>
      <protection locked="0"/>
    </xf>
    <xf numFmtId="0" fontId="26" fillId="2" borderId="45" xfId="0" applyFont="1" applyFill="1" applyBorder="1" applyAlignment="1" applyProtection="1">
      <alignment horizontal="left" vertical="center" shrinkToFit="1"/>
      <protection locked="0"/>
    </xf>
    <xf numFmtId="49" fontId="26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 applyProtection="1">
      <alignment horizontal="left" vertical="center" shrinkToFit="1"/>
      <protection locked="0"/>
    </xf>
    <xf numFmtId="0" fontId="26" fillId="2" borderId="6" xfId="0" applyFont="1" applyFill="1" applyBorder="1" applyAlignment="1" applyProtection="1">
      <alignment horizontal="left" vertical="center" shrinkToFit="1"/>
      <protection locked="0"/>
    </xf>
    <xf numFmtId="0" fontId="26" fillId="5" borderId="5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2" borderId="100" xfId="0" applyFont="1" applyFill="1" applyBorder="1" applyAlignment="1" applyProtection="1">
      <alignment horizontal="center" vertical="center" shrinkToFit="1"/>
      <protection locked="0"/>
    </xf>
    <xf numFmtId="0" fontId="26" fillId="2" borderId="101" xfId="0" applyFont="1" applyFill="1" applyBorder="1" applyAlignment="1" applyProtection="1">
      <alignment horizontal="center" vertical="center" shrinkToFit="1"/>
      <protection locked="0"/>
    </xf>
    <xf numFmtId="0" fontId="26" fillId="5" borderId="100" xfId="0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5" borderId="77" xfId="0" applyFont="1" applyFill="1" applyBorder="1" applyAlignment="1">
      <alignment horizontal="center" vertical="center"/>
    </xf>
    <xf numFmtId="0" fontId="26" fillId="2" borderId="61" xfId="0" applyFont="1" applyFill="1" applyBorder="1" applyAlignment="1" applyProtection="1">
      <alignment horizontal="left" vertical="center" shrinkToFit="1"/>
      <protection locked="0"/>
    </xf>
    <xf numFmtId="0" fontId="26" fillId="2" borderId="62" xfId="0" applyFont="1" applyFill="1" applyBorder="1" applyAlignment="1" applyProtection="1">
      <alignment horizontal="left" vertical="center" shrinkToFit="1"/>
      <protection locked="0"/>
    </xf>
    <xf numFmtId="0" fontId="26" fillId="0" borderId="46" xfId="0" applyFont="1" applyBorder="1" applyAlignment="1">
      <alignment horizontal="right" vertical="center" wrapText="1"/>
    </xf>
    <xf numFmtId="0" fontId="26" fillId="2" borderId="7" xfId="0" applyFont="1" applyFill="1" applyBorder="1" applyAlignment="1" applyProtection="1">
      <alignment horizontal="left" vertical="center" shrinkToFit="1"/>
      <protection locked="0"/>
    </xf>
    <xf numFmtId="0" fontId="26" fillId="2" borderId="47" xfId="0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 applyProtection="1">
      <alignment horizontal="center" vertical="center" shrinkToFit="1"/>
      <protection locked="0"/>
    </xf>
    <xf numFmtId="0" fontId="26" fillId="2" borderId="6" xfId="0" applyFont="1" applyFill="1" applyBorder="1" applyAlignment="1" applyProtection="1">
      <alignment horizontal="center" vertical="center" shrinkToFit="1"/>
      <protection locked="0"/>
    </xf>
    <xf numFmtId="0" fontId="27" fillId="4" borderId="53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/>
    </xf>
    <xf numFmtId="0" fontId="26" fillId="5" borderId="81" xfId="0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/>
    </xf>
    <xf numFmtId="0" fontId="26" fillId="3" borderId="81" xfId="0" applyFont="1" applyFill="1" applyBorder="1" applyAlignment="1" applyProtection="1">
      <alignment horizontal="left" vertical="center"/>
      <protection locked="0"/>
    </xf>
    <xf numFmtId="0" fontId="26" fillId="3" borderId="80" xfId="0" applyFont="1" applyFill="1" applyBorder="1" applyAlignment="1" applyProtection="1">
      <alignment horizontal="left" vertical="center"/>
      <protection locked="0"/>
    </xf>
    <xf numFmtId="0" fontId="27" fillId="4" borderId="52" xfId="0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6" xfId="0" applyFont="1" applyBorder="1" applyAlignment="1">
      <alignment horizontal="right" vertical="center"/>
    </xf>
    <xf numFmtId="0" fontId="26" fillId="3" borderId="61" xfId="0" applyFont="1" applyFill="1" applyBorder="1" applyAlignment="1" applyProtection="1">
      <alignment horizontal="left" vertical="center"/>
      <protection locked="0"/>
    </xf>
    <xf numFmtId="0" fontId="26" fillId="3" borderId="62" xfId="0" applyFont="1" applyFill="1" applyBorder="1" applyAlignment="1" applyProtection="1">
      <alignment horizontal="left" vertical="center"/>
      <protection locked="0"/>
    </xf>
    <xf numFmtId="0" fontId="26" fillId="2" borderId="45" xfId="0" applyFont="1" applyFill="1" applyBorder="1" applyAlignment="1" applyProtection="1">
      <alignment horizontal="center" vertical="center" shrinkToFit="1"/>
      <protection locked="0"/>
    </xf>
    <xf numFmtId="0" fontId="26" fillId="0" borderId="8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6" borderId="8" xfId="0" applyFont="1" applyFill="1" applyBorder="1" applyAlignment="1" applyProtection="1">
      <alignment horizontal="left" vertical="center"/>
    </xf>
    <xf numFmtId="0" fontId="26" fillId="6" borderId="45" xfId="0" applyFont="1" applyFill="1" applyBorder="1" applyAlignment="1" applyProtection="1">
      <alignment horizontal="left" vertical="center"/>
    </xf>
    <xf numFmtId="0" fontId="26" fillId="3" borderId="5" xfId="0" applyFont="1" applyFill="1" applyBorder="1" applyAlignment="1" applyProtection="1">
      <alignment horizontal="left" vertical="center"/>
      <protection locked="0"/>
    </xf>
    <xf numFmtId="0" fontId="26" fillId="3" borderId="7" xfId="0" applyFont="1" applyFill="1" applyBorder="1" applyAlignment="1" applyProtection="1">
      <alignment horizontal="left" vertical="center"/>
      <protection locked="0"/>
    </xf>
    <xf numFmtId="0" fontId="26" fillId="3" borderId="47" xfId="0" applyFont="1" applyFill="1" applyBorder="1" applyAlignment="1" applyProtection="1">
      <alignment horizontal="left" vertical="center"/>
      <protection locked="0"/>
    </xf>
    <xf numFmtId="0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2" borderId="7" xfId="0" applyFont="1" applyFill="1" applyBorder="1" applyAlignment="1" applyProtection="1">
      <alignment horizontal="center" vertical="center" shrinkToFit="1"/>
      <protection locked="0"/>
    </xf>
    <xf numFmtId="0" fontId="26" fillId="2" borderId="47" xfId="0" applyFont="1" applyFill="1" applyBorder="1" applyAlignment="1" applyProtection="1">
      <alignment horizontal="center" vertical="center" shrinkToFit="1"/>
      <protection locked="0"/>
    </xf>
    <xf numFmtId="0" fontId="26" fillId="0" borderId="51" xfId="0" applyFont="1" applyBorder="1" applyAlignment="1">
      <alignment horizontal="left" vertical="center" shrinkToFit="1"/>
    </xf>
    <xf numFmtId="0" fontId="26" fillId="0" borderId="102" xfId="0" applyFont="1" applyBorder="1" applyAlignment="1">
      <alignment horizontal="left" vertical="center" shrinkToFit="1"/>
    </xf>
    <xf numFmtId="0" fontId="26" fillId="3" borderId="8" xfId="0" applyFont="1" applyFill="1" applyBorder="1" applyAlignment="1" applyProtection="1">
      <alignment horizontal="left" vertical="center"/>
      <protection locked="0"/>
    </xf>
    <xf numFmtId="0" fontId="26" fillId="3" borderId="45" xfId="0" applyFont="1" applyFill="1" applyBorder="1" applyAlignment="1" applyProtection="1">
      <alignment horizontal="left" vertical="center"/>
      <protection locked="0"/>
    </xf>
    <xf numFmtId="0" fontId="36" fillId="2" borderId="100" xfId="7" applyFont="1" applyFill="1" applyBorder="1" applyAlignment="1" applyProtection="1">
      <alignment horizontal="left" vertical="center" shrinkToFit="1"/>
      <protection locked="0"/>
    </xf>
    <xf numFmtId="0" fontId="36" fillId="2" borderId="76" xfId="0" applyFont="1" applyFill="1" applyBorder="1" applyAlignment="1" applyProtection="1">
      <alignment horizontal="left" vertical="center" shrinkToFit="1"/>
      <protection locked="0"/>
    </xf>
    <xf numFmtId="0" fontId="36" fillId="2" borderId="77" xfId="0" applyFont="1" applyFill="1" applyBorder="1" applyAlignment="1" applyProtection="1">
      <alignment horizontal="left" vertical="center" shrinkToFit="1"/>
      <protection locked="0"/>
    </xf>
    <xf numFmtId="49" fontId="26" fillId="2" borderId="111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11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81" xfId="0" applyFont="1" applyFill="1" applyBorder="1" applyAlignment="1" applyProtection="1">
      <alignment horizontal="left" vertical="center" shrinkToFit="1"/>
      <protection locked="0"/>
    </xf>
    <xf numFmtId="0" fontId="26" fillId="2" borderId="74" xfId="0" applyFont="1" applyFill="1" applyBorder="1" applyAlignment="1" applyProtection="1">
      <alignment horizontal="left" vertical="center" shrinkToFit="1"/>
      <protection locked="0"/>
    </xf>
    <xf numFmtId="0" fontId="26" fillId="2" borderId="75" xfId="0" applyFont="1" applyFill="1" applyBorder="1" applyAlignment="1" applyProtection="1">
      <alignment horizontal="left" vertical="center" shrinkToFit="1"/>
      <protection locked="0"/>
    </xf>
    <xf numFmtId="0" fontId="12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0" fillId="0" borderId="46" xfId="4" applyFont="1" applyBorder="1" applyAlignment="1" applyProtection="1">
      <alignment horizontal="center" vertical="center"/>
    </xf>
    <xf numFmtId="0" fontId="10" fillId="0" borderId="8" xfId="4" applyFont="1" applyBorder="1" applyAlignment="1" applyProtection="1">
      <alignment horizontal="center" vertical="center"/>
    </xf>
    <xf numFmtId="0" fontId="10" fillId="0" borderId="38" xfId="4" applyFont="1" applyBorder="1" applyAlignment="1" applyProtection="1">
      <alignment horizontal="left" vertical="center" shrinkToFit="1"/>
    </xf>
    <xf numFmtId="0" fontId="10" fillId="0" borderId="39" xfId="4" applyFont="1" applyBorder="1" applyAlignment="1" applyProtection="1">
      <alignment horizontal="left" vertical="center" shrinkToFit="1"/>
    </xf>
    <xf numFmtId="0" fontId="10" fillId="0" borderId="1" xfId="4" applyFont="1" applyBorder="1" applyAlignment="1" applyProtection="1">
      <alignment horizontal="left" vertical="center"/>
    </xf>
    <xf numFmtId="0" fontId="10" fillId="0" borderId="10" xfId="4" applyFont="1" applyBorder="1" applyAlignment="1" applyProtection="1">
      <alignment horizontal="left" vertical="center"/>
    </xf>
    <xf numFmtId="0" fontId="10" fillId="0" borderId="5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/>
    </xf>
    <xf numFmtId="0" fontId="10" fillId="0" borderId="6" xfId="4" applyFont="1" applyBorder="1" applyAlignment="1" applyProtection="1">
      <alignment horizontal="center" vertical="center"/>
    </xf>
    <xf numFmtId="0" fontId="10" fillId="0" borderId="5" xfId="4" applyFont="1" applyBorder="1" applyAlignment="1" applyProtection="1">
      <alignment horizontal="left" vertical="center" shrinkToFit="1"/>
      <protection locked="0"/>
    </xf>
    <xf numFmtId="0" fontId="10" fillId="0" borderId="7" xfId="4" applyFont="1" applyBorder="1" applyAlignment="1" applyProtection="1">
      <alignment horizontal="left" vertical="center" shrinkToFit="1"/>
      <protection locked="0"/>
    </xf>
    <xf numFmtId="0" fontId="10" fillId="0" borderId="6" xfId="4" applyFont="1" applyBorder="1" applyAlignment="1" applyProtection="1">
      <alignment horizontal="left" vertical="center" shrinkToFit="1"/>
      <protection locked="0"/>
    </xf>
    <xf numFmtId="0" fontId="31" fillId="0" borderId="2" xfId="4" applyFont="1" applyBorder="1" applyAlignment="1" applyProtection="1">
      <alignment horizontal="left" vertical="center" shrinkToFit="1"/>
      <protection locked="0"/>
    </xf>
    <xf numFmtId="0" fontId="31" fillId="0" borderId="4" xfId="4" applyFont="1" applyBorder="1" applyAlignment="1" applyProtection="1">
      <alignment horizontal="left" vertical="center" shrinkToFit="1"/>
      <protection locked="0"/>
    </xf>
    <xf numFmtId="0" fontId="31" fillId="0" borderId="3" xfId="4" applyFont="1" applyBorder="1" applyAlignment="1" applyProtection="1">
      <alignment horizontal="left" vertical="center" shrinkToFit="1"/>
      <protection locked="0"/>
    </xf>
    <xf numFmtId="0" fontId="31" fillId="0" borderId="9" xfId="4" applyFont="1" applyBorder="1" applyAlignment="1" applyProtection="1">
      <alignment horizontal="left" vertical="center" shrinkToFit="1"/>
      <protection locked="0"/>
    </xf>
    <xf numFmtId="0" fontId="31" fillId="0" borderId="1" xfId="4" applyFont="1" applyBorder="1" applyAlignment="1" applyProtection="1">
      <alignment horizontal="left" vertical="center" shrinkToFit="1"/>
      <protection locked="0"/>
    </xf>
    <xf numFmtId="0" fontId="31" fillId="0" borderId="10" xfId="4" applyFont="1" applyBorder="1" applyAlignment="1" applyProtection="1">
      <alignment horizontal="left" vertical="center" shrinkToFit="1"/>
      <protection locked="0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0" fontId="10" fillId="0" borderId="10" xfId="4" applyFont="1" applyBorder="1" applyAlignment="1" applyProtection="1">
      <alignment horizontal="center" vertical="center" wrapText="1"/>
    </xf>
    <xf numFmtId="0" fontId="10" fillId="0" borderId="45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 shrinkToFit="1"/>
      <protection locked="0"/>
    </xf>
    <xf numFmtId="0" fontId="10" fillId="0" borderId="41" xfId="4" applyFont="1" applyBorder="1" applyAlignment="1" applyProtection="1">
      <alignment horizontal="center" vertical="center" shrinkToFit="1"/>
    </xf>
    <xf numFmtId="0" fontId="10" fillId="0" borderId="9" xfId="4" applyFont="1" applyBorder="1" applyAlignment="1" applyProtection="1">
      <alignment horizontal="center" vertical="center" shrinkToFit="1"/>
    </xf>
    <xf numFmtId="0" fontId="29" fillId="0" borderId="4" xfId="4" applyFont="1" applyBorder="1" applyAlignment="1" applyProtection="1">
      <alignment horizontal="center" vertical="center" shrinkToFit="1"/>
      <protection locked="0"/>
    </xf>
    <xf numFmtId="0" fontId="9" fillId="0" borderId="0" xfId="4" applyFont="1" applyAlignment="1" applyProtection="1">
      <alignment horizontal="center" vertical="center"/>
    </xf>
    <xf numFmtId="0" fontId="10" fillId="0" borderId="37" xfId="4" applyFont="1" applyBorder="1" applyAlignment="1" applyProtection="1">
      <alignment horizontal="center" vertical="center"/>
    </xf>
    <xf numFmtId="0" fontId="10" fillId="0" borderId="38" xfId="4" applyFont="1" applyBorder="1" applyAlignment="1" applyProtection="1">
      <alignment horizontal="center" vertical="center"/>
    </xf>
    <xf numFmtId="0" fontId="10" fillId="0" borderId="39" xfId="4" applyFont="1" applyBorder="1" applyAlignment="1" applyProtection="1">
      <alignment horizontal="center" vertical="center"/>
    </xf>
    <xf numFmtId="0" fontId="10" fillId="0" borderId="43" xfId="4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0" fontId="10" fillId="0" borderId="10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center" vertical="center"/>
    </xf>
    <xf numFmtId="0" fontId="10" fillId="0" borderId="44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left" vertical="top"/>
    </xf>
    <xf numFmtId="0" fontId="10" fillId="0" borderId="42" xfId="4" applyFont="1" applyBorder="1" applyAlignment="1" applyProtection="1">
      <alignment horizontal="left" vertical="top"/>
    </xf>
    <xf numFmtId="0" fontId="10" fillId="0" borderId="8" xfId="4" applyFont="1" applyBorder="1" applyAlignment="1" applyProtection="1">
      <alignment horizontal="left" vertical="top"/>
    </xf>
    <xf numFmtId="0" fontId="10" fillId="0" borderId="45" xfId="4" applyFont="1" applyBorder="1" applyAlignment="1" applyProtection="1">
      <alignment horizontal="left" vertical="top"/>
    </xf>
    <xf numFmtId="0" fontId="31" fillId="0" borderId="49" xfId="4" applyFont="1" applyBorder="1" applyAlignment="1" applyProtection="1">
      <alignment horizontal="left" vertical="center" shrinkToFit="1"/>
      <protection locked="0"/>
    </xf>
    <xf numFmtId="0" fontId="31" fillId="0" borderId="0" xfId="4" applyFont="1" applyBorder="1" applyAlignment="1" applyProtection="1">
      <alignment horizontal="left" vertical="center" shrinkToFit="1"/>
      <protection locked="0"/>
    </xf>
    <xf numFmtId="0" fontId="31" fillId="0" borderId="48" xfId="4" applyFont="1" applyBorder="1" applyAlignment="1" applyProtection="1">
      <alignment horizontal="left" vertical="center" shrinkToFit="1"/>
      <protection locked="0"/>
    </xf>
    <xf numFmtId="0" fontId="10" fillId="0" borderId="0" xfId="4" applyFont="1" applyBorder="1" applyAlignment="1" applyProtection="1">
      <alignment horizontal="left" vertical="center" shrinkToFit="1"/>
      <protection locked="0"/>
    </xf>
    <xf numFmtId="0" fontId="10" fillId="0" borderId="48" xfId="4" applyFont="1" applyBorder="1" applyAlignment="1" applyProtection="1">
      <alignment horizontal="left" vertical="center" shrinkToFit="1"/>
      <protection locked="0"/>
    </xf>
    <xf numFmtId="0" fontId="10" fillId="0" borderId="46" xfId="4" applyFont="1" applyBorder="1" applyAlignment="1" applyProtection="1">
      <alignment horizontal="center" vertical="center" wrapText="1"/>
    </xf>
    <xf numFmtId="0" fontId="29" fillId="0" borderId="2" xfId="4" applyFont="1" applyBorder="1" applyAlignment="1" applyProtection="1">
      <alignment horizontal="center" vertical="center" shrinkToFit="1"/>
      <protection locked="0"/>
    </xf>
    <xf numFmtId="0" fontId="29" fillId="0" borderId="49" xfId="4" applyFont="1" applyBorder="1" applyAlignment="1" applyProtection="1">
      <alignment horizontal="center" vertical="center" shrinkToFit="1"/>
      <protection locked="0"/>
    </xf>
    <xf numFmtId="0" fontId="39" fillId="0" borderId="9" xfId="4" applyFont="1" applyBorder="1" applyAlignment="1" applyProtection="1">
      <alignment horizontal="center" shrinkToFit="1"/>
      <protection locked="0"/>
    </xf>
    <xf numFmtId="0" fontId="39" fillId="0" borderId="1" xfId="4" applyFont="1" applyBorder="1" applyAlignment="1" applyProtection="1">
      <alignment horizontal="center" shrinkToFit="1"/>
      <protection locked="0"/>
    </xf>
    <xf numFmtId="0" fontId="39" fillId="0" borderId="50" xfId="4" applyFont="1" applyBorder="1" applyAlignment="1" applyProtection="1">
      <alignment horizontal="center" shrinkToFit="1"/>
      <protection locked="0"/>
    </xf>
    <xf numFmtId="0" fontId="10" fillId="0" borderId="38" xfId="4" applyFont="1" applyBorder="1" applyAlignment="1" applyProtection="1">
      <alignment horizontal="center" vertical="center" shrinkToFit="1"/>
    </xf>
    <xf numFmtId="0" fontId="10" fillId="0" borderId="39" xfId="4" applyFont="1" applyBorder="1" applyAlignment="1" applyProtection="1">
      <alignment horizontal="center" vertical="center" shrinkToFit="1"/>
    </xf>
    <xf numFmtId="0" fontId="10" fillId="0" borderId="1" xfId="4" applyFont="1" applyBorder="1" applyAlignment="1" applyProtection="1">
      <alignment horizontal="center" vertical="center" shrinkToFit="1"/>
    </xf>
    <xf numFmtId="0" fontId="10" fillId="0" borderId="10" xfId="4" applyFont="1" applyBorder="1" applyAlignment="1" applyProtection="1">
      <alignment horizontal="center" vertical="center" shrinkToFit="1"/>
    </xf>
    <xf numFmtId="0" fontId="10" fillId="0" borderId="51" xfId="4" applyFont="1" applyBorder="1" applyAlignment="1" applyProtection="1">
      <alignment horizontal="center" vertical="center"/>
    </xf>
    <xf numFmtId="0" fontId="10" fillId="0" borderId="52" xfId="4" applyFont="1" applyBorder="1" applyAlignment="1" applyProtection="1">
      <alignment horizontal="center" vertical="center"/>
    </xf>
    <xf numFmtId="0" fontId="10" fillId="0" borderId="53" xfId="4" applyFont="1" applyBorder="1" applyAlignment="1" applyProtection="1">
      <alignment horizontal="center" vertical="center"/>
    </xf>
    <xf numFmtId="0" fontId="10" fillId="0" borderId="17" xfId="4" applyFont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 textRotation="255" readingOrder="1"/>
    </xf>
    <xf numFmtId="0" fontId="10" fillId="0" borderId="4" xfId="4" applyFont="1" applyBorder="1" applyAlignment="1" applyProtection="1">
      <alignment horizontal="left" vertical="center"/>
    </xf>
    <xf numFmtId="0" fontId="10" fillId="0" borderId="0" xfId="4" applyFont="1" applyBorder="1" applyAlignment="1" applyProtection="1">
      <alignment horizontal="left" vertical="center"/>
    </xf>
    <xf numFmtId="0" fontId="31" fillId="0" borderId="17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32" fillId="0" borderId="8" xfId="4" applyFont="1" applyBorder="1" applyAlignment="1" applyProtection="1">
      <alignment horizontal="center" vertical="center" shrinkToFit="1"/>
      <protection locked="0"/>
    </xf>
    <xf numFmtId="0" fontId="32" fillId="0" borderId="45" xfId="4" applyFont="1" applyBorder="1" applyAlignment="1" applyProtection="1">
      <alignment horizontal="center" vertical="center" shrinkToFit="1"/>
      <protection locked="0"/>
    </xf>
    <xf numFmtId="0" fontId="32" fillId="0" borderId="44" xfId="4" applyFont="1" applyBorder="1" applyAlignment="1" applyProtection="1">
      <alignment horizontal="center" vertical="center" shrinkToFit="1"/>
      <protection locked="0"/>
    </xf>
    <xf numFmtId="0" fontId="32" fillId="0" borderId="59" xfId="4" applyFont="1" applyBorder="1" applyAlignment="1" applyProtection="1">
      <alignment horizontal="center" vertical="center" shrinkToFit="1"/>
      <protection locked="0"/>
    </xf>
    <xf numFmtId="0" fontId="32" fillId="0" borderId="53" xfId="4" applyFont="1" applyBorder="1" applyAlignment="1" applyProtection="1">
      <alignment horizontal="center" vertical="center" shrinkToFit="1"/>
      <protection locked="0"/>
    </xf>
    <xf numFmtId="0" fontId="32" fillId="0" borderId="60" xfId="4" applyFont="1" applyBorder="1" applyAlignment="1" applyProtection="1">
      <alignment horizontal="center" vertical="center" shrinkToFit="1"/>
      <protection locked="0"/>
    </xf>
    <xf numFmtId="0" fontId="29" fillId="0" borderId="0" xfId="4" applyFont="1" applyAlignment="1" applyProtection="1">
      <alignment horizontal="left" vertical="center" shrinkToFit="1"/>
      <protection locked="0"/>
    </xf>
    <xf numFmtId="0" fontId="29" fillId="0" borderId="54" xfId="4" applyFont="1" applyBorder="1" applyAlignment="1" applyProtection="1">
      <alignment horizontal="left" vertical="center" shrinkToFit="1"/>
      <protection locked="0"/>
    </xf>
    <xf numFmtId="0" fontId="29" fillId="0" borderId="55" xfId="4" applyFont="1" applyBorder="1" applyAlignment="1" applyProtection="1">
      <alignment horizontal="left" vertical="center" shrinkToFit="1"/>
      <protection locked="0"/>
    </xf>
    <xf numFmtId="0" fontId="10" fillId="0" borderId="1" xfId="4" applyFont="1" applyBorder="1" applyAlignment="1" applyProtection="1">
      <alignment horizontal="left" vertical="center" shrinkToFit="1"/>
      <protection locked="0"/>
    </xf>
    <xf numFmtId="0" fontId="10" fillId="0" borderId="50" xfId="4" applyFont="1" applyBorder="1" applyAlignment="1" applyProtection="1">
      <alignment horizontal="left" vertical="center" shrinkToFit="1"/>
      <protection locked="0"/>
    </xf>
    <xf numFmtId="0" fontId="10" fillId="0" borderId="57" xfId="4" applyFont="1" applyBorder="1" applyAlignment="1" applyProtection="1">
      <alignment horizontal="center" vertical="center"/>
    </xf>
    <xf numFmtId="0" fontId="10" fillId="0" borderId="4" xfId="4" applyFont="1" applyBorder="1" applyAlignment="1" applyProtection="1">
      <alignment horizontal="center" vertical="center"/>
    </xf>
    <xf numFmtId="0" fontId="10" fillId="0" borderId="3" xfId="4" applyFont="1" applyBorder="1" applyAlignment="1" applyProtection="1">
      <alignment horizontal="center" vertical="center"/>
    </xf>
    <xf numFmtId="0" fontId="10" fillId="0" borderId="58" xfId="4" applyFont="1" applyBorder="1" applyAlignment="1" applyProtection="1">
      <alignment horizontal="center" vertical="center"/>
    </xf>
    <xf numFmtId="0" fontId="10" fillId="0" borderId="18" xfId="4" applyFont="1" applyBorder="1" applyAlignment="1" applyProtection="1">
      <alignment horizontal="center" vertical="center"/>
    </xf>
    <xf numFmtId="0" fontId="41" fillId="0" borderId="38" xfId="4" applyFont="1" applyBorder="1" applyAlignment="1" applyProtection="1">
      <alignment horizontal="center" vertical="center"/>
    </xf>
    <xf numFmtId="0" fontId="41" fillId="0" borderId="66" xfId="4" applyFont="1" applyBorder="1" applyAlignment="1" applyProtection="1">
      <alignment horizontal="center" vertical="center"/>
    </xf>
    <xf numFmtId="0" fontId="41" fillId="0" borderId="1" xfId="4" applyFont="1" applyBorder="1" applyAlignment="1" applyProtection="1">
      <alignment horizontal="center" vertical="center"/>
    </xf>
    <xf numFmtId="0" fontId="41" fillId="0" borderId="50" xfId="4" applyFont="1" applyBorder="1" applyAlignment="1" applyProtection="1">
      <alignment horizontal="center" vertical="center"/>
    </xf>
    <xf numFmtId="0" fontId="10" fillId="0" borderId="56" xfId="4" applyFont="1" applyBorder="1" applyAlignment="1" applyProtection="1">
      <alignment horizontal="center" vertical="center"/>
    </xf>
    <xf numFmtId="0" fontId="10" fillId="0" borderId="41" xfId="4" applyFont="1" applyBorder="1" applyAlignment="1" applyProtection="1">
      <alignment horizontal="left" vertical="center"/>
    </xf>
    <xf numFmtId="0" fontId="10" fillId="0" borderId="38" xfId="4" applyFont="1" applyBorder="1" applyAlignment="1" applyProtection="1">
      <alignment horizontal="left" vertical="center"/>
    </xf>
    <xf numFmtId="0" fontId="10" fillId="0" borderId="9" xfId="4" applyFont="1" applyBorder="1" applyAlignment="1" applyProtection="1">
      <alignment horizontal="left" vertical="center"/>
    </xf>
    <xf numFmtId="0" fontId="10" fillId="0" borderId="4" xfId="4" applyFont="1" applyBorder="1" applyAlignment="1" applyProtection="1">
      <alignment horizontal="left" vertical="center" shrinkToFit="1"/>
    </xf>
    <xf numFmtId="0" fontId="10" fillId="0" borderId="49" xfId="4" applyFont="1" applyBorder="1" applyAlignment="1" applyProtection="1">
      <alignment horizontal="left" vertical="center" shrinkToFit="1"/>
    </xf>
    <xf numFmtId="0" fontId="10" fillId="0" borderId="0" xfId="4" applyFont="1" applyBorder="1" applyAlignment="1" applyProtection="1">
      <alignment horizontal="left" vertical="center" shrinkToFit="1"/>
    </xf>
    <xf numFmtId="0" fontId="10" fillId="0" borderId="48" xfId="4" applyFont="1" applyBorder="1" applyAlignment="1" applyProtection="1">
      <alignment horizontal="left" vertical="center" shrinkToFit="1"/>
    </xf>
    <xf numFmtId="0" fontId="10" fillId="0" borderId="3" xfId="4" applyFont="1" applyBorder="1" applyAlignment="1" applyProtection="1">
      <alignment horizontal="left" vertical="center" shrinkToFit="1"/>
    </xf>
    <xf numFmtId="0" fontId="10" fillId="0" borderId="0" xfId="4" applyFont="1" applyBorder="1" applyAlignment="1" applyProtection="1">
      <alignment horizontal="left" vertical="top" shrinkToFit="1"/>
    </xf>
    <xf numFmtId="0" fontId="10" fillId="0" borderId="18" xfId="4" applyFont="1" applyBorder="1" applyAlignment="1" applyProtection="1">
      <alignment horizontal="left" vertical="top" shrinkToFit="1"/>
    </xf>
    <xf numFmtId="0" fontId="10" fillId="0" borderId="8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top" shrinkToFit="1"/>
    </xf>
    <xf numFmtId="0" fontId="10" fillId="0" borderId="10" xfId="4" applyFont="1" applyBorder="1" applyAlignment="1" applyProtection="1">
      <alignment horizontal="left" vertical="top" shrinkToFit="1"/>
    </xf>
    <xf numFmtId="0" fontId="10" fillId="0" borderId="41" xfId="4" applyFont="1" applyBorder="1" applyAlignment="1" applyProtection="1">
      <alignment horizontal="center" vertical="center"/>
      <protection locked="0"/>
    </xf>
    <xf numFmtId="0" fontId="10" fillId="0" borderId="38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29" fillId="0" borderId="8" xfId="4" applyFont="1" applyBorder="1" applyAlignment="1" applyProtection="1">
      <alignment horizontal="center" vertical="center" shrinkToFit="1"/>
      <protection locked="0"/>
    </xf>
    <xf numFmtId="0" fontId="29" fillId="0" borderId="45" xfId="4" applyFont="1" applyBorder="1" applyAlignment="1" applyProtection="1">
      <alignment horizontal="center" vertical="center" shrinkToFit="1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left" vertical="center" shrinkToFit="1"/>
    </xf>
    <xf numFmtId="0" fontId="10" fillId="0" borderId="50" xfId="4" applyFont="1" applyBorder="1" applyAlignment="1" applyProtection="1">
      <alignment horizontal="left" vertical="center" shrinkToFit="1"/>
    </xf>
    <xf numFmtId="0" fontId="10" fillId="0" borderId="63" xfId="4" applyFont="1" applyBorder="1" applyAlignment="1" applyProtection="1">
      <alignment horizontal="center" vertical="center"/>
    </xf>
    <xf numFmtId="0" fontId="10" fillId="0" borderId="54" xfId="4" applyFont="1" applyBorder="1" applyAlignment="1" applyProtection="1">
      <alignment horizontal="center" vertical="center"/>
    </xf>
    <xf numFmtId="0" fontId="10" fillId="0" borderId="64" xfId="4" applyFont="1" applyBorder="1" applyAlignment="1" applyProtection="1">
      <alignment horizontal="center" vertical="center"/>
    </xf>
    <xf numFmtId="0" fontId="32" fillId="0" borderId="2" xfId="4" applyFont="1" applyBorder="1" applyAlignment="1" applyProtection="1">
      <alignment horizontal="center" vertical="center" shrinkToFit="1"/>
      <protection locked="0"/>
    </xf>
    <xf numFmtId="0" fontId="32" fillId="0" borderId="4" xfId="4" applyFont="1" applyBorder="1" applyAlignment="1" applyProtection="1">
      <alignment horizontal="center" vertical="center" shrinkToFit="1"/>
      <protection locked="0"/>
    </xf>
    <xf numFmtId="0" fontId="32" fillId="0" borderId="49" xfId="4" applyFont="1" applyBorder="1" applyAlignment="1" applyProtection="1">
      <alignment horizontal="center" vertical="center" shrinkToFit="1"/>
      <protection locked="0"/>
    </xf>
    <xf numFmtId="0" fontId="32" fillId="0" borderId="17" xfId="4" applyFont="1" applyBorder="1" applyAlignment="1" applyProtection="1">
      <alignment horizontal="center" vertical="center" shrinkToFit="1"/>
      <protection locked="0"/>
    </xf>
    <xf numFmtId="0" fontId="32" fillId="0" borderId="0" xfId="4" applyFont="1" applyBorder="1" applyAlignment="1" applyProtection="1">
      <alignment horizontal="center" vertical="center" shrinkToFit="1"/>
      <protection locked="0"/>
    </xf>
    <xf numFmtId="0" fontId="32" fillId="0" borderId="48" xfId="4" applyFont="1" applyBorder="1" applyAlignment="1" applyProtection="1">
      <alignment horizontal="center" vertical="center" shrinkToFit="1"/>
      <protection locked="0"/>
    </xf>
    <xf numFmtId="0" fontId="32" fillId="0" borderId="65" xfId="4" applyFont="1" applyBorder="1" applyAlignment="1" applyProtection="1">
      <alignment horizontal="center" vertical="center" shrinkToFit="1"/>
      <protection locked="0"/>
    </xf>
    <xf numFmtId="0" fontId="32" fillId="0" borderId="54" xfId="4" applyFont="1" applyBorder="1" applyAlignment="1" applyProtection="1">
      <alignment horizontal="center" vertical="center" shrinkToFit="1"/>
      <protection locked="0"/>
    </xf>
    <xf numFmtId="0" fontId="32" fillId="0" borderId="55" xfId="4" applyFont="1" applyBorder="1" applyAlignment="1" applyProtection="1">
      <alignment horizontal="center" vertical="center" shrinkToFit="1"/>
      <protection locked="0"/>
    </xf>
    <xf numFmtId="0" fontId="13" fillId="0" borderId="0" xfId="4" applyFont="1" applyAlignment="1" applyProtection="1">
      <alignment horizontal="center" vertical="center"/>
    </xf>
    <xf numFmtId="0" fontId="13" fillId="0" borderId="48" xfId="4" applyFont="1" applyBorder="1" applyAlignment="1" applyProtection="1">
      <alignment horizontal="center" vertical="center"/>
    </xf>
    <xf numFmtId="0" fontId="29" fillId="0" borderId="5" xfId="4" applyFont="1" applyBorder="1" applyAlignment="1" applyProtection="1">
      <alignment horizontal="center" vertical="center" shrinkToFit="1"/>
      <protection locked="0"/>
    </xf>
    <xf numFmtId="0" fontId="29" fillId="0" borderId="7" xfId="4" applyFont="1" applyBorder="1" applyAlignment="1" applyProtection="1">
      <alignment horizontal="center" vertical="center" shrinkToFit="1"/>
      <protection locked="0"/>
    </xf>
    <xf numFmtId="0" fontId="29" fillId="0" borderId="47" xfId="4" applyFont="1" applyBorder="1" applyAlignment="1" applyProtection="1">
      <alignment horizontal="center" vertical="center" shrinkToFit="1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0" fontId="18" fillId="0" borderId="57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8" fillId="0" borderId="58" xfId="6" applyFont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18" fillId="0" borderId="43" xfId="6" applyFont="1" applyBorder="1" applyAlignment="1">
      <alignment horizontal="center" vertical="center"/>
    </xf>
    <xf numFmtId="0" fontId="18" fillId="0" borderId="10" xfId="6" applyFont="1" applyBorder="1" applyAlignment="1">
      <alignment horizontal="center" vertical="center"/>
    </xf>
    <xf numFmtId="0" fontId="21" fillId="0" borderId="2" xfId="6" applyFont="1" applyBorder="1" applyAlignment="1" applyProtection="1">
      <alignment horizontal="center" vertical="center" shrinkToFit="1"/>
      <protection locked="0"/>
    </xf>
    <xf numFmtId="0" fontId="21" fillId="0" borderId="3" xfId="6" applyFont="1" applyBorder="1" applyAlignment="1" applyProtection="1">
      <alignment horizontal="center" vertical="center" shrinkToFit="1"/>
      <protection locked="0"/>
    </xf>
    <xf numFmtId="0" fontId="21" fillId="0" borderId="17" xfId="6" applyFont="1" applyBorder="1" applyAlignment="1" applyProtection="1">
      <alignment horizontal="center" vertical="center" shrinkToFit="1"/>
      <protection locked="0"/>
    </xf>
    <xf numFmtId="0" fontId="21" fillId="0" borderId="18" xfId="6" applyFont="1" applyBorder="1" applyAlignment="1" applyProtection="1">
      <alignment horizontal="center" vertical="center" shrinkToFit="1"/>
      <protection locked="0"/>
    </xf>
    <xf numFmtId="0" fontId="21" fillId="0" borderId="9" xfId="6" applyFont="1" applyBorder="1" applyAlignment="1" applyProtection="1">
      <alignment horizontal="center" vertical="center" shrinkToFit="1"/>
      <protection locked="0"/>
    </xf>
    <xf numFmtId="0" fontId="21" fillId="0" borderId="10" xfId="6" applyFont="1" applyBorder="1" applyAlignment="1" applyProtection="1">
      <alignment horizontal="center" vertical="center" shrinkToFit="1"/>
      <protection locked="0"/>
    </xf>
    <xf numFmtId="0" fontId="18" fillId="0" borderId="63" xfId="6" applyFont="1" applyBorder="1" applyAlignment="1">
      <alignment horizontal="center" vertical="center"/>
    </xf>
    <xf numFmtId="0" fontId="18" fillId="0" borderId="64" xfId="6" applyFont="1" applyBorder="1" applyAlignment="1">
      <alignment horizontal="center" vertical="center"/>
    </xf>
    <xf numFmtId="0" fontId="15" fillId="0" borderId="4" xfId="6" applyFont="1" applyBorder="1" applyAlignment="1" applyProtection="1">
      <alignment horizontal="center" vertical="center"/>
      <protection locked="0"/>
    </xf>
    <xf numFmtId="0" fontId="33" fillId="0" borderId="17" xfId="6" applyFont="1" applyBorder="1" applyAlignment="1" applyProtection="1">
      <alignment horizontal="left" vertical="center" shrinkToFit="1"/>
      <protection locked="0"/>
    </xf>
    <xf numFmtId="0" fontId="33" fillId="0" borderId="0" xfId="6" applyFont="1" applyBorder="1" applyAlignment="1" applyProtection="1">
      <alignment horizontal="left" vertical="center" shrinkToFit="1"/>
      <protection locked="0"/>
    </xf>
    <xf numFmtId="0" fontId="33" fillId="0" borderId="48" xfId="6" applyFont="1" applyBorder="1" applyAlignment="1" applyProtection="1">
      <alignment horizontal="left" vertical="center" shrinkToFit="1"/>
      <protection locked="0"/>
    </xf>
    <xf numFmtId="0" fontId="15" fillId="0" borderId="54" xfId="6" applyFont="1" applyBorder="1" applyAlignment="1" applyProtection="1">
      <alignment horizontal="left" vertical="center" shrinkToFit="1"/>
      <protection locked="0"/>
    </xf>
    <xf numFmtId="0" fontId="25" fillId="0" borderId="37" xfId="6" applyFont="1" applyBorder="1" applyAlignment="1">
      <alignment horizontal="center" vertical="center" wrapText="1"/>
    </xf>
    <xf numFmtId="0" fontId="20" fillId="0" borderId="39" xfId="6" applyFont="1" applyBorder="1" applyAlignment="1">
      <alignment horizontal="center" vertical="center" wrapText="1"/>
    </xf>
    <xf numFmtId="0" fontId="20" fillId="0" borderId="58" xfId="6" applyFont="1" applyBorder="1" applyAlignment="1">
      <alignment horizontal="center" vertical="center" wrapText="1"/>
    </xf>
    <xf numFmtId="0" fontId="20" fillId="0" borderId="18" xfId="6" applyFont="1" applyBorder="1" applyAlignment="1">
      <alignment horizontal="center" vertical="center" wrapText="1"/>
    </xf>
    <xf numFmtId="0" fontId="21" fillId="0" borderId="116" xfId="6" applyFont="1" applyBorder="1" applyAlignment="1" applyProtection="1">
      <alignment horizontal="center" vertical="center" wrapText="1"/>
      <protection locked="0"/>
    </xf>
    <xf numFmtId="0" fontId="21" fillId="0" borderId="114" xfId="6" applyFont="1" applyBorder="1" applyAlignment="1" applyProtection="1">
      <alignment horizontal="center" vertical="center" wrapText="1"/>
      <protection locked="0"/>
    </xf>
    <xf numFmtId="0" fontId="18" fillId="0" borderId="118" xfId="6" applyFont="1" applyBorder="1" applyAlignment="1">
      <alignment horizontal="left" vertical="center" wrapText="1"/>
    </xf>
    <xf numFmtId="0" fontId="18" fillId="0" borderId="38" xfId="6" applyFont="1" applyBorder="1" applyAlignment="1">
      <alignment horizontal="left" vertical="center" wrapText="1"/>
    </xf>
    <xf numFmtId="0" fontId="18" fillId="0" borderId="115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66" xfId="6" applyFont="1" applyBorder="1" applyAlignment="1">
      <alignment horizontal="left" vertical="center" wrapText="1"/>
    </xf>
    <xf numFmtId="0" fontId="18" fillId="0" borderId="50" xfId="6" applyFont="1" applyBorder="1" applyAlignment="1">
      <alignment horizontal="left" vertical="center" wrapText="1"/>
    </xf>
    <xf numFmtId="0" fontId="28" fillId="0" borderId="67" xfId="6" applyFont="1" applyBorder="1" applyAlignment="1" applyProtection="1">
      <alignment horizontal="center" vertical="center" wrapText="1"/>
      <protection locked="0"/>
    </xf>
    <xf numFmtId="0" fontId="28" fillId="0" borderId="68" xfId="6" applyFont="1" applyBorder="1" applyAlignment="1" applyProtection="1">
      <alignment horizontal="center" vertical="center" wrapText="1"/>
      <protection locked="0"/>
    </xf>
    <xf numFmtId="0" fontId="15" fillId="0" borderId="38" xfId="6" applyFont="1" applyBorder="1" applyAlignment="1">
      <alignment horizontal="left" vertical="center" wrapText="1"/>
    </xf>
    <xf numFmtId="0" fontId="15" fillId="0" borderId="66" xfId="6" applyFont="1" applyBorder="1" applyAlignment="1">
      <alignment horizontal="left" vertical="center" wrapText="1"/>
    </xf>
    <xf numFmtId="0" fontId="15" fillId="0" borderId="0" xfId="6" applyFont="1" applyBorder="1" applyAlignment="1">
      <alignment horizontal="left" vertical="center" wrapText="1"/>
    </xf>
    <xf numFmtId="0" fontId="15" fillId="0" borderId="48" xfId="6" applyFont="1" applyBorder="1" applyAlignment="1">
      <alignment horizontal="left" vertical="center" wrapText="1"/>
    </xf>
    <xf numFmtId="0" fontId="28" fillId="0" borderId="69" xfId="5" applyFont="1" applyBorder="1" applyAlignment="1" applyProtection="1">
      <alignment horizontal="center" vertical="center" shrinkToFit="1"/>
      <protection locked="0"/>
    </xf>
    <xf numFmtId="0" fontId="28" fillId="0" borderId="68" xfId="5" applyFont="1" applyBorder="1" applyAlignment="1" applyProtection="1">
      <alignment horizontal="center" vertical="center" shrinkToFit="1"/>
      <protection locked="0"/>
    </xf>
    <xf numFmtId="0" fontId="28" fillId="0" borderId="72" xfId="5" applyFont="1" applyBorder="1" applyAlignment="1" applyProtection="1">
      <alignment horizontal="center" vertical="center" shrinkToFit="1"/>
      <protection locked="0"/>
    </xf>
    <xf numFmtId="0" fontId="20" fillId="0" borderId="63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18" fillId="0" borderId="70" xfId="6" applyFont="1" applyBorder="1" applyAlignment="1">
      <alignment horizontal="left" vertical="center" wrapText="1"/>
    </xf>
    <xf numFmtId="0" fontId="18" fillId="0" borderId="4" xfId="6" applyFont="1" applyBorder="1" applyAlignment="1">
      <alignment horizontal="left" vertical="center" wrapText="1"/>
    </xf>
    <xf numFmtId="0" fontId="18" fillId="0" borderId="76" xfId="6" applyFont="1" applyBorder="1" applyAlignment="1">
      <alignment horizontal="left" vertical="center" wrapText="1"/>
    </xf>
    <xf numFmtId="0" fontId="18" fillId="0" borderId="77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28" fillId="0" borderId="116" xfId="5" applyFont="1" applyBorder="1" applyAlignment="1" applyProtection="1">
      <alignment horizontal="center" vertical="center" shrinkToFit="1"/>
      <protection locked="0"/>
    </xf>
    <xf numFmtId="0" fontId="28" fillId="0" borderId="117" xfId="5" applyFont="1" applyBorder="1" applyAlignment="1" applyProtection="1">
      <alignment horizontal="center" vertical="center" shrinkToFit="1"/>
      <protection locked="0"/>
    </xf>
    <xf numFmtId="0" fontId="18" fillId="0" borderId="118" xfId="5" applyFont="1" applyBorder="1" applyAlignment="1">
      <alignment horizontal="left" vertical="center" shrinkToFit="1"/>
    </xf>
    <xf numFmtId="0" fontId="18" fillId="0" borderId="38" xfId="5" applyFont="1" applyBorder="1" applyAlignment="1">
      <alignment horizontal="left" vertical="center" shrinkToFit="1"/>
    </xf>
    <xf numFmtId="0" fontId="18" fillId="0" borderId="66" xfId="5" applyFont="1" applyBorder="1" applyAlignment="1">
      <alignment horizontal="left" vertical="center" shrinkToFit="1"/>
    </xf>
    <xf numFmtId="0" fontId="18" fillId="0" borderId="73" xfId="5" applyFont="1" applyBorder="1" applyAlignment="1">
      <alignment horizontal="left" vertical="center" shrinkToFit="1"/>
    </xf>
    <xf numFmtId="0" fontId="18" fillId="0" borderId="54" xfId="5" applyFont="1" applyBorder="1" applyAlignment="1">
      <alignment horizontal="left" vertical="center" shrinkToFit="1"/>
    </xf>
    <xf numFmtId="0" fontId="18" fillId="0" borderId="55" xfId="5" applyFont="1" applyBorder="1" applyAlignment="1">
      <alignment horizontal="left" vertical="center" shrinkToFit="1"/>
    </xf>
    <xf numFmtId="0" fontId="15" fillId="0" borderId="70" xfId="5" applyFont="1" applyBorder="1" applyAlignment="1">
      <alignment horizontal="left" vertical="center" shrinkToFit="1"/>
    </xf>
    <xf numFmtId="0" fontId="15" fillId="0" borderId="4" xfId="5" applyFont="1" applyBorder="1" applyAlignment="1">
      <alignment horizontal="left" vertical="center" shrinkToFit="1"/>
    </xf>
    <xf numFmtId="0" fontId="15" fillId="0" borderId="49" xfId="5" applyFont="1" applyBorder="1" applyAlignment="1">
      <alignment horizontal="left" vertical="center" shrinkToFit="1"/>
    </xf>
    <xf numFmtId="0" fontId="15" fillId="0" borderId="71" xfId="5" applyFont="1" applyBorder="1" applyAlignment="1">
      <alignment horizontal="left" vertical="center" shrinkToFit="1"/>
    </xf>
    <xf numFmtId="0" fontId="15" fillId="0" borderId="0" xfId="5" applyFont="1" applyBorder="1" applyAlignment="1">
      <alignment horizontal="left" vertical="center" shrinkToFit="1"/>
    </xf>
    <xf numFmtId="0" fontId="15" fillId="0" borderId="48" xfId="5" applyFont="1" applyBorder="1" applyAlignment="1">
      <alignment horizontal="left" vertical="center" shrinkToFit="1"/>
    </xf>
    <xf numFmtId="0" fontId="15" fillId="0" borderId="73" xfId="5" applyFont="1" applyBorder="1" applyAlignment="1">
      <alignment horizontal="left" vertical="center" shrinkToFit="1"/>
    </xf>
    <xf numFmtId="0" fontId="15" fillId="0" borderId="54" xfId="5" applyFont="1" applyBorder="1" applyAlignment="1">
      <alignment horizontal="left" vertical="center" shrinkToFit="1"/>
    </xf>
    <xf numFmtId="0" fontId="15" fillId="0" borderId="55" xfId="5" applyFont="1" applyBorder="1" applyAlignment="1">
      <alignment horizontal="left" vertical="center" shrinkToFit="1"/>
    </xf>
    <xf numFmtId="178" fontId="18" fillId="0" borderId="9" xfId="6" applyNumberFormat="1" applyFont="1" applyBorder="1" applyAlignment="1" applyProtection="1">
      <alignment horizontal="center" shrinkToFit="1"/>
      <protection locked="0"/>
    </xf>
    <xf numFmtId="178" fontId="18" fillId="0" borderId="50" xfId="6" applyNumberFormat="1" applyFont="1" applyBorder="1" applyAlignment="1" applyProtection="1">
      <alignment horizontal="center" shrinkToFit="1"/>
      <protection locked="0"/>
    </xf>
    <xf numFmtId="0" fontId="18" fillId="0" borderId="79" xfId="6" applyFont="1" applyBorder="1" applyAlignment="1">
      <alignment horizontal="center" vertical="center"/>
    </xf>
    <xf numFmtId="0" fontId="18" fillId="0" borderId="80" xfId="6" applyFont="1" applyBorder="1" applyAlignment="1">
      <alignment horizontal="center" vertical="center"/>
    </xf>
    <xf numFmtId="0" fontId="18" fillId="0" borderId="81" xfId="6" applyFont="1" applyBorder="1" applyAlignment="1">
      <alignment horizontal="center" vertical="center"/>
    </xf>
    <xf numFmtId="0" fontId="18" fillId="0" borderId="0" xfId="6" applyFont="1" applyBorder="1" applyAlignment="1">
      <alignment horizontal="left" vertical="center" wrapText="1"/>
    </xf>
    <xf numFmtId="0" fontId="18" fillId="0" borderId="84" xfId="6" applyFont="1" applyBorder="1" applyAlignment="1">
      <alignment vertical="center" textRotation="255"/>
    </xf>
    <xf numFmtId="0" fontId="18" fillId="0" borderId="85" xfId="6" applyFont="1" applyBorder="1" applyAlignment="1">
      <alignment vertical="center" textRotation="255"/>
    </xf>
    <xf numFmtId="0" fontId="18" fillId="0" borderId="86" xfId="6" applyFont="1" applyBorder="1" applyAlignment="1">
      <alignment vertical="center" textRotation="255"/>
    </xf>
    <xf numFmtId="0" fontId="18" fillId="0" borderId="74" xfId="6" applyFont="1" applyBorder="1" applyAlignment="1">
      <alignment horizontal="center" vertical="center"/>
    </xf>
    <xf numFmtId="0" fontId="34" fillId="0" borderId="59" xfId="6" applyFont="1" applyBorder="1" applyAlignment="1" applyProtection="1">
      <alignment horizontal="center" vertical="center"/>
      <protection locked="0"/>
    </xf>
    <xf numFmtId="0" fontId="34" fillId="0" borderId="91" xfId="6" applyFont="1" applyBorder="1" applyAlignment="1" applyProtection="1">
      <alignment horizontal="center" vertical="center"/>
      <protection locked="0"/>
    </xf>
    <xf numFmtId="0" fontId="18" fillId="0" borderId="95" xfId="6" applyFont="1" applyBorder="1" applyAlignment="1">
      <alignment horizontal="center" vertical="center"/>
    </xf>
    <xf numFmtId="0" fontId="18" fillId="0" borderId="96" xfId="6" applyFont="1" applyBorder="1" applyAlignment="1">
      <alignment horizontal="center" vertical="center"/>
    </xf>
    <xf numFmtId="0" fontId="18" fillId="0" borderId="97" xfId="6" applyFont="1" applyBorder="1" applyAlignment="1">
      <alignment horizontal="center" vertical="center"/>
    </xf>
    <xf numFmtId="0" fontId="18" fillId="0" borderId="65" xfId="6" applyFont="1" applyBorder="1" applyAlignment="1">
      <alignment horizontal="center" vertical="center"/>
    </xf>
    <xf numFmtId="0" fontId="18" fillId="0" borderId="54" xfId="6" applyFont="1" applyBorder="1" applyAlignment="1">
      <alignment horizontal="center" vertical="center"/>
    </xf>
    <xf numFmtId="0" fontId="15" fillId="0" borderId="17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/>
    </xf>
    <xf numFmtId="0" fontId="15" fillId="0" borderId="48" xfId="5" applyFont="1" applyBorder="1" applyAlignment="1">
      <alignment horizontal="left" vertical="center"/>
    </xf>
    <xf numFmtId="0" fontId="15" fillId="0" borderId="57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58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18" xfId="5" applyFont="1" applyBorder="1" applyAlignment="1">
      <alignment horizontal="center" vertical="center" wrapText="1"/>
    </xf>
    <xf numFmtId="0" fontId="15" fillId="0" borderId="43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8" fillId="0" borderId="44" xfId="6" applyFont="1" applyBorder="1" applyAlignment="1">
      <alignment horizontal="center" vertical="center" wrapText="1"/>
    </xf>
    <xf numFmtId="0" fontId="18" fillId="0" borderId="88" xfId="6" applyFont="1" applyBorder="1" applyAlignment="1">
      <alignment horizontal="center" vertical="center" wrapText="1"/>
    </xf>
    <xf numFmtId="0" fontId="18" fillId="0" borderId="61" xfId="6" applyFont="1" applyBorder="1" applyAlignment="1">
      <alignment horizontal="center" vertical="center" wrapText="1"/>
    </xf>
    <xf numFmtId="0" fontId="34" fillId="0" borderId="2" xfId="6" applyFont="1" applyBorder="1" applyAlignment="1" applyProtection="1">
      <alignment vertical="center" shrinkToFit="1"/>
      <protection locked="0"/>
    </xf>
    <xf numFmtId="0" fontId="34" fillId="0" borderId="4" xfId="6" applyFont="1" applyBorder="1" applyAlignment="1" applyProtection="1">
      <alignment vertical="center" shrinkToFit="1"/>
      <protection locked="0"/>
    </xf>
    <xf numFmtId="0" fontId="34" fillId="0" borderId="3" xfId="6" applyFont="1" applyBorder="1" applyAlignment="1" applyProtection="1">
      <alignment vertical="center" shrinkToFit="1"/>
      <protection locked="0"/>
    </xf>
    <xf numFmtId="0" fontId="34" fillId="0" borderId="17" xfId="6" applyFont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shrinkToFit="1"/>
      <protection locked="0"/>
    </xf>
    <xf numFmtId="0" fontId="34" fillId="0" borderId="18" xfId="6" applyFont="1" applyBorder="1" applyAlignment="1" applyProtection="1">
      <alignment vertical="center" shrinkToFit="1"/>
      <protection locked="0"/>
    </xf>
    <xf numFmtId="0" fontId="34" fillId="0" borderId="9" xfId="6" applyFont="1" applyBorder="1" applyAlignment="1" applyProtection="1">
      <alignment vertical="center" shrinkToFit="1"/>
      <protection locked="0"/>
    </xf>
    <xf numFmtId="0" fontId="34" fillId="0" borderId="1" xfId="6" applyFont="1" applyBorder="1" applyAlignment="1" applyProtection="1">
      <alignment vertical="center" shrinkToFit="1"/>
      <protection locked="0"/>
    </xf>
    <xf numFmtId="0" fontId="34" fillId="0" borderId="10" xfId="6" applyFont="1" applyBorder="1" applyAlignment="1" applyProtection="1">
      <alignment vertical="center" shrinkToFit="1"/>
      <protection locked="0"/>
    </xf>
    <xf numFmtId="0" fontId="34" fillId="0" borderId="44" xfId="6" applyFont="1" applyBorder="1" applyAlignment="1" applyProtection="1">
      <alignment horizontal="center" vertical="center"/>
      <protection locked="0"/>
    </xf>
    <xf numFmtId="0" fontId="34" fillId="0" borderId="88" xfId="6" applyFont="1" applyBorder="1" applyAlignment="1" applyProtection="1">
      <alignment horizontal="center" vertical="center"/>
      <protection locked="0"/>
    </xf>
    <xf numFmtId="0" fontId="15" fillId="0" borderId="63" xfId="5" applyFont="1" applyBorder="1" applyAlignment="1">
      <alignment horizontal="center" vertical="center" wrapText="1"/>
    </xf>
    <xf numFmtId="0" fontId="15" fillId="0" borderId="54" xfId="5" applyFont="1" applyBorder="1" applyAlignment="1">
      <alignment horizontal="center" vertical="center" wrapText="1"/>
    </xf>
    <xf numFmtId="0" fontId="15" fillId="0" borderId="64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left" vertical="center" shrinkToFit="1"/>
    </xf>
    <xf numFmtId="0" fontId="15" fillId="0" borderId="17" xfId="5" applyFont="1" applyBorder="1" applyAlignment="1">
      <alignment horizontal="left" vertical="center" shrinkToFit="1"/>
    </xf>
    <xf numFmtId="0" fontId="15" fillId="0" borderId="9" xfId="5" applyFont="1" applyBorder="1" applyAlignment="1">
      <alignment horizontal="left" vertical="center" shrinkToFit="1"/>
    </xf>
    <xf numFmtId="0" fontId="15" fillId="0" borderId="1" xfId="5" applyFont="1" applyBorder="1" applyAlignment="1">
      <alignment horizontal="left" vertical="center" shrinkToFit="1"/>
    </xf>
    <xf numFmtId="0" fontId="15" fillId="0" borderId="50" xfId="5" applyFont="1" applyBorder="1" applyAlignment="1">
      <alignment horizontal="left" vertical="center" shrinkToFit="1"/>
    </xf>
    <xf numFmtId="0" fontId="15" fillId="0" borderId="65" xfId="5" applyFont="1" applyBorder="1" applyAlignment="1">
      <alignment horizontal="left" vertical="center"/>
    </xf>
    <xf numFmtId="0" fontId="15" fillId="0" borderId="54" xfId="5" applyFont="1" applyBorder="1" applyAlignment="1">
      <alignment horizontal="left" vertical="center"/>
    </xf>
    <xf numFmtId="0" fontId="34" fillId="0" borderId="2" xfId="5" applyFont="1" applyBorder="1" applyAlignment="1" applyProtection="1">
      <alignment horizontal="left" vertical="top" wrapText="1"/>
      <protection locked="0"/>
    </xf>
    <xf numFmtId="0" fontId="34" fillId="0" borderId="4" xfId="5" applyFont="1" applyBorder="1" applyAlignment="1" applyProtection="1">
      <alignment horizontal="left" vertical="top" wrapText="1"/>
      <protection locked="0"/>
    </xf>
    <xf numFmtId="0" fontId="34" fillId="0" borderId="49" xfId="5" applyFont="1" applyBorder="1" applyAlignment="1" applyProtection="1">
      <alignment horizontal="left" vertical="top" wrapText="1"/>
      <protection locked="0"/>
    </xf>
    <xf numFmtId="0" fontId="34" fillId="0" borderId="17" xfId="5" applyFont="1" applyBorder="1" applyAlignment="1" applyProtection="1">
      <alignment horizontal="left" vertical="top" wrapText="1"/>
      <protection locked="0"/>
    </xf>
    <xf numFmtId="0" fontId="34" fillId="0" borderId="0" xfId="5" applyFont="1" applyBorder="1" applyAlignment="1" applyProtection="1">
      <alignment horizontal="left" vertical="top" wrapText="1"/>
      <protection locked="0"/>
    </xf>
    <xf numFmtId="0" fontId="34" fillId="0" borderId="48" xfId="5" applyFont="1" applyBorder="1" applyAlignment="1" applyProtection="1">
      <alignment horizontal="left" vertical="top" wrapText="1"/>
      <protection locked="0"/>
    </xf>
    <xf numFmtId="0" fontId="34" fillId="0" borderId="9" xfId="5" applyFont="1" applyBorder="1" applyAlignment="1" applyProtection="1">
      <alignment horizontal="left" vertical="top" wrapText="1"/>
      <protection locked="0"/>
    </xf>
    <xf numFmtId="0" fontId="34" fillId="0" borderId="1" xfId="5" applyFont="1" applyBorder="1" applyAlignment="1" applyProtection="1">
      <alignment horizontal="left" vertical="top" wrapText="1"/>
      <protection locked="0"/>
    </xf>
    <xf numFmtId="0" fontId="34" fillId="0" borderId="50" xfId="5" applyFont="1" applyBorder="1" applyAlignment="1" applyProtection="1">
      <alignment horizontal="left" vertical="top" wrapText="1"/>
      <protection locked="0"/>
    </xf>
    <xf numFmtId="0" fontId="18" fillId="0" borderId="41" xfId="6" applyFont="1" applyBorder="1" applyAlignment="1">
      <alignment horizontal="center" vertical="center"/>
    </xf>
    <xf numFmtId="0" fontId="18" fillId="0" borderId="38" xfId="6" applyFont="1" applyBorder="1" applyAlignment="1">
      <alignment horizontal="center" vertical="center"/>
    </xf>
    <xf numFmtId="0" fontId="25" fillId="0" borderId="95" xfId="6" applyFont="1" applyBorder="1" applyAlignment="1">
      <alignment horizontal="center" vertical="center" shrinkToFit="1"/>
    </xf>
    <xf numFmtId="0" fontId="18" fillId="0" borderId="96" xfId="6" applyFont="1" applyBorder="1" applyAlignment="1">
      <alignment horizontal="center" vertical="center" shrinkToFit="1"/>
    </xf>
    <xf numFmtId="0" fontId="18" fillId="0" borderId="97" xfId="6" applyFont="1" applyBorder="1" applyAlignment="1">
      <alignment horizontal="center" vertical="center" shrinkToFit="1"/>
    </xf>
    <xf numFmtId="0" fontId="18" fillId="0" borderId="65" xfId="6" applyFont="1" applyBorder="1" applyAlignment="1">
      <alignment horizontal="center" vertical="center" shrinkToFit="1"/>
    </xf>
    <xf numFmtId="0" fontId="18" fillId="0" borderId="54" xfId="6" applyFont="1" applyBorder="1" applyAlignment="1">
      <alignment horizontal="center" vertical="center" shrinkToFit="1"/>
    </xf>
    <xf numFmtId="0" fontId="18" fillId="0" borderId="64" xfId="6" applyFont="1" applyBorder="1" applyAlignment="1">
      <alignment horizontal="center" vertical="center" shrinkToFit="1"/>
    </xf>
    <xf numFmtId="0" fontId="18" fillId="0" borderId="44" xfId="6" applyFont="1" applyBorder="1" applyAlignment="1" applyProtection="1">
      <alignment horizontal="center" vertical="center" shrinkToFit="1"/>
      <protection locked="0"/>
    </xf>
    <xf numFmtId="0" fontId="18" fillId="0" borderId="88" xfId="6" applyFont="1" applyBorder="1" applyAlignment="1" applyProtection="1">
      <alignment horizontal="center" vertical="center" shrinkToFit="1"/>
      <protection locked="0"/>
    </xf>
    <xf numFmtId="0" fontId="18" fillId="0" borderId="61" xfId="6" applyFont="1" applyBorder="1" applyAlignment="1" applyProtection="1">
      <alignment horizontal="center" vertical="center" shrinkToFit="1"/>
      <protection locked="0"/>
    </xf>
    <xf numFmtId="0" fontId="34" fillId="0" borderId="2" xfId="6" applyFont="1" applyBorder="1" applyAlignment="1" applyProtection="1">
      <alignment horizontal="left" vertical="center" shrinkToFit="1"/>
      <protection locked="0"/>
    </xf>
    <xf numFmtId="0" fontId="34" fillId="0" borderId="4" xfId="6" applyFont="1" applyBorder="1" applyAlignment="1" applyProtection="1">
      <alignment horizontal="left" vertical="center" shrinkToFit="1"/>
      <protection locked="0"/>
    </xf>
    <xf numFmtId="0" fontId="34" fillId="0" borderId="3" xfId="6" applyFont="1" applyBorder="1" applyAlignment="1" applyProtection="1">
      <alignment horizontal="left" vertical="center" shrinkToFit="1"/>
      <protection locked="0"/>
    </xf>
    <xf numFmtId="0" fontId="34" fillId="0" borderId="17" xfId="6" applyFont="1" applyBorder="1" applyAlignment="1" applyProtection="1">
      <alignment horizontal="left" vertical="center" shrinkToFit="1"/>
      <protection locked="0"/>
    </xf>
    <xf numFmtId="0" fontId="34" fillId="0" borderId="0" xfId="6" applyFont="1" applyBorder="1" applyAlignment="1" applyProtection="1">
      <alignment horizontal="left" vertical="center" shrinkToFit="1"/>
      <protection locked="0"/>
    </xf>
    <xf numFmtId="0" fontId="34" fillId="0" borderId="18" xfId="6" applyFont="1" applyBorder="1" applyAlignment="1" applyProtection="1">
      <alignment horizontal="left" vertical="center" shrinkToFit="1"/>
      <protection locked="0"/>
    </xf>
    <xf numFmtId="0" fontId="34" fillId="0" borderId="87" xfId="6" applyFont="1" applyBorder="1" applyAlignment="1" applyProtection="1">
      <alignment horizontal="left" vertical="center" shrinkToFit="1"/>
      <protection locked="0"/>
    </xf>
    <xf numFmtId="0" fontId="34" fillId="0" borderId="89" xfId="6" applyFont="1" applyBorder="1" applyAlignment="1" applyProtection="1">
      <alignment horizontal="left" vertical="center" shrinkToFit="1"/>
      <protection locked="0"/>
    </xf>
    <xf numFmtId="0" fontId="34" fillId="0" borderId="90" xfId="6" applyFont="1" applyBorder="1" applyAlignment="1" applyProtection="1">
      <alignment horizontal="left" vertical="center" shrinkToFit="1"/>
      <protection locked="0"/>
    </xf>
    <xf numFmtId="0" fontId="15" fillId="0" borderId="55" xfId="6" applyFont="1" applyBorder="1" applyAlignment="1" applyProtection="1">
      <alignment horizontal="left" vertical="center" shrinkToFit="1"/>
      <protection locked="0"/>
    </xf>
    <xf numFmtId="0" fontId="18" fillId="0" borderId="2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87" xfId="6" applyFont="1" applyBorder="1" applyAlignment="1">
      <alignment horizontal="center" vertical="center"/>
    </xf>
    <xf numFmtId="0" fontId="34" fillId="0" borderId="87" xfId="6" applyFont="1" applyBorder="1" applyAlignment="1" applyProtection="1">
      <alignment vertical="center" shrinkToFit="1"/>
      <protection locked="0"/>
    </xf>
    <xf numFmtId="0" fontId="34" fillId="0" borderId="89" xfId="6" applyFont="1" applyBorder="1" applyAlignment="1" applyProtection="1">
      <alignment vertical="center" shrinkToFit="1"/>
      <protection locked="0"/>
    </xf>
    <xf numFmtId="0" fontId="34" fillId="0" borderId="90" xfId="6" applyFont="1" applyBorder="1" applyAlignment="1" applyProtection="1">
      <alignment vertical="center" shrinkToFit="1"/>
      <protection locked="0"/>
    </xf>
    <xf numFmtId="0" fontId="34" fillId="0" borderId="41" xfId="5" applyFont="1" applyBorder="1" applyAlignment="1" applyProtection="1">
      <alignment horizontal="left" vertical="top" wrapText="1"/>
      <protection locked="0"/>
    </xf>
    <xf numFmtId="0" fontId="34" fillId="0" borderId="38" xfId="5" applyFont="1" applyBorder="1" applyAlignment="1" applyProtection="1">
      <alignment horizontal="left" vertical="top" wrapText="1"/>
      <protection locked="0"/>
    </xf>
    <xf numFmtId="0" fontId="34" fillId="0" borderId="66" xfId="5" applyFont="1" applyBorder="1" applyAlignment="1" applyProtection="1">
      <alignment horizontal="left" vertical="top" wrapText="1"/>
      <protection locked="0"/>
    </xf>
    <xf numFmtId="0" fontId="21" fillId="0" borderId="44" xfId="6" applyFont="1" applyBorder="1" applyAlignment="1" applyProtection="1">
      <alignment horizontal="center" vertical="center" shrinkToFit="1"/>
      <protection locked="0"/>
    </xf>
    <xf numFmtId="0" fontId="21" fillId="0" borderId="88" xfId="6" applyFont="1" applyBorder="1" applyAlignment="1" applyProtection="1">
      <alignment horizontal="center" vertical="center" shrinkToFit="1"/>
      <protection locked="0"/>
    </xf>
    <xf numFmtId="0" fontId="21" fillId="0" borderId="61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 applyProtection="1">
      <alignment horizontal="center" vertical="center" shrinkToFit="1"/>
      <protection locked="0"/>
    </xf>
    <xf numFmtId="0" fontId="18" fillId="0" borderId="49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>
      <alignment horizontal="center" wrapText="1"/>
    </xf>
    <xf numFmtId="0" fontId="18" fillId="0" borderId="3" xfId="6" applyFont="1" applyBorder="1" applyAlignment="1">
      <alignment horizontal="center" wrapText="1"/>
    </xf>
    <xf numFmtId="0" fontId="19" fillId="0" borderId="58" xfId="6" applyFont="1" applyBorder="1" applyAlignment="1">
      <alignment horizontal="center" vertical="top" wrapText="1"/>
    </xf>
    <xf numFmtId="0" fontId="19" fillId="0" borderId="18" xfId="6" applyFont="1" applyBorder="1" applyAlignment="1">
      <alignment horizontal="center" vertical="top" wrapText="1"/>
    </xf>
    <xf numFmtId="0" fontId="19" fillId="0" borderId="63" xfId="6" applyFont="1" applyBorder="1" applyAlignment="1">
      <alignment horizontal="center" vertical="top" wrapText="1"/>
    </xf>
    <xf numFmtId="0" fontId="19" fillId="0" borderId="64" xfId="6" applyFont="1" applyBorder="1" applyAlignment="1">
      <alignment horizontal="center" vertical="top" wrapText="1"/>
    </xf>
    <xf numFmtId="0" fontId="18" fillId="0" borderId="5" xfId="6" applyFont="1" applyBorder="1" applyAlignment="1" applyProtection="1">
      <alignment horizontal="center" vertical="center"/>
      <protection locked="0"/>
    </xf>
    <xf numFmtId="0" fontId="18" fillId="0" borderId="47" xfId="6" applyFont="1" applyBorder="1" applyAlignment="1" applyProtection="1">
      <alignment horizontal="center" vertical="center"/>
      <protection locked="0"/>
    </xf>
    <xf numFmtId="0" fontId="18" fillId="0" borderId="9" xfId="6" applyFont="1" applyBorder="1" applyAlignment="1">
      <alignment horizontal="center" shrinkToFit="1"/>
    </xf>
    <xf numFmtId="0" fontId="18" fillId="0" borderId="10" xfId="6" applyFont="1" applyBorder="1" applyAlignment="1">
      <alignment horizontal="center" shrinkToFit="1"/>
    </xf>
    <xf numFmtId="176" fontId="18" fillId="0" borderId="81" xfId="6" applyNumberFormat="1" applyFont="1" applyBorder="1" applyAlignment="1" applyProtection="1">
      <alignment horizontal="distributed" vertical="center"/>
      <protection locked="0"/>
    </xf>
    <xf numFmtId="176" fontId="18" fillId="0" borderId="75" xfId="6" applyNumberFormat="1" applyFont="1" applyBorder="1" applyAlignment="1" applyProtection="1">
      <alignment horizontal="distributed" vertical="center"/>
      <protection locked="0"/>
    </xf>
    <xf numFmtId="0" fontId="18" fillId="0" borderId="83" xfId="6" applyFont="1" applyBorder="1" applyAlignment="1">
      <alignment horizontal="center" vertical="center"/>
    </xf>
    <xf numFmtId="0" fontId="18" fillId="0" borderId="5" xfId="6" applyFont="1" applyBorder="1" applyAlignment="1" applyProtection="1">
      <alignment horizontal="center" vertical="center" shrinkToFit="1"/>
      <protection locked="0"/>
    </xf>
    <xf numFmtId="0" fontId="18" fillId="0" borderId="6" xfId="6" applyFont="1" applyBorder="1" applyAlignment="1" applyProtection="1">
      <alignment horizontal="center" vertical="center" shrinkToFit="1"/>
      <protection locked="0"/>
    </xf>
    <xf numFmtId="0" fontId="14" fillId="0" borderId="0" xfId="5" applyFont="1" applyAlignment="1">
      <alignment horizontal="center" vertical="center" wrapText="1"/>
    </xf>
    <xf numFmtId="0" fontId="15" fillId="0" borderId="37" xfId="5" applyFont="1" applyBorder="1" applyAlignment="1">
      <alignment horizontal="center" vertical="center" wrapText="1"/>
    </xf>
    <xf numFmtId="0" fontId="15" fillId="0" borderId="38" xfId="5" applyFont="1" applyBorder="1" applyAlignment="1">
      <alignment horizontal="center" vertical="center" wrapText="1"/>
    </xf>
    <xf numFmtId="0" fontId="15" fillId="0" borderId="39" xfId="5" applyFont="1" applyBorder="1" applyAlignment="1">
      <alignment horizontal="center" vertical="center" wrapText="1"/>
    </xf>
    <xf numFmtId="0" fontId="25" fillId="0" borderId="37" xfId="6" applyFont="1" applyBorder="1" applyAlignment="1">
      <alignment horizontal="center" wrapText="1"/>
    </xf>
    <xf numFmtId="0" fontId="25" fillId="0" borderId="39" xfId="6" applyFont="1" applyBorder="1" applyAlignment="1">
      <alignment horizont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18" xfId="6" applyFont="1" applyBorder="1" applyAlignment="1">
      <alignment horizontal="center" vertical="center" wrapText="1"/>
    </xf>
    <xf numFmtId="0" fontId="19" fillId="0" borderId="63" xfId="6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8" fillId="0" borderId="37" xfId="6" applyFont="1" applyBorder="1" applyAlignment="1">
      <alignment vertical="center" textRotation="255"/>
    </xf>
    <xf numFmtId="0" fontId="18" fillId="0" borderId="58" xfId="6" applyFont="1" applyBorder="1" applyAlignment="1">
      <alignment vertical="center" textRotation="255"/>
    </xf>
    <xf numFmtId="0" fontId="18" fillId="0" borderId="63" xfId="6" applyFont="1" applyBorder="1" applyAlignment="1">
      <alignment vertical="center" textRotation="255"/>
    </xf>
    <xf numFmtId="0" fontId="18" fillId="0" borderId="92" xfId="6" applyFont="1" applyBorder="1" applyAlignment="1" applyProtection="1">
      <alignment horizontal="center" vertical="center" shrinkToFit="1"/>
      <protection locked="0"/>
    </xf>
    <xf numFmtId="0" fontId="34" fillId="0" borderId="9" xfId="6" applyFont="1" applyBorder="1" applyAlignment="1" applyProtection="1">
      <alignment horizontal="left" vertical="center" shrinkToFit="1"/>
      <protection locked="0"/>
    </xf>
    <xf numFmtId="0" fontId="34" fillId="0" borderId="1" xfId="6" applyFont="1" applyBorder="1" applyAlignment="1" applyProtection="1">
      <alignment horizontal="left" vertical="center" shrinkToFit="1"/>
      <protection locked="0"/>
    </xf>
    <xf numFmtId="0" fontId="34" fillId="0" borderId="10" xfId="6" applyFont="1" applyBorder="1" applyAlignment="1" applyProtection="1">
      <alignment horizontal="left" vertical="center" shrinkToFit="1"/>
      <protection locked="0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0" fillId="0" borderId="0" xfId="1" applyFont="1" applyAlignment="1"/>
    <xf numFmtId="0" fontId="1" fillId="0" borderId="0" xfId="1" applyAlignment="1"/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horizontal="left" vertical="center" shrinkToFit="1"/>
      <protection locked="0"/>
    </xf>
    <xf numFmtId="0" fontId="1" fillId="0" borderId="7" xfId="1" applyFont="1" applyBorder="1" applyAlignment="1" applyProtection="1">
      <alignment horizontal="left" vertical="center" shrinkToFit="1"/>
      <protection locked="0"/>
    </xf>
    <xf numFmtId="0" fontId="1" fillId="0" borderId="6" xfId="1" applyFont="1" applyBorder="1" applyAlignment="1" applyProtection="1">
      <alignment horizontal="left" vertical="center" shrinkToFit="1"/>
      <protection locked="0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6" fillId="0" borderId="8" xfId="1" applyFont="1" applyBorder="1" applyAlignment="1" applyProtection="1">
      <alignment horizontal="left" vertical="center" shrinkToFit="1"/>
      <protection locked="0"/>
    </xf>
    <xf numFmtId="0" fontId="26" fillId="6" borderId="0" xfId="0" applyFont="1" applyFill="1" applyBorder="1" applyAlignment="1" applyProtection="1">
      <alignment vertical="center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27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12</xdr:row>
      <xdr:rowOff>2</xdr:rowOff>
    </xdr:from>
    <xdr:to>
      <xdr:col>66</xdr:col>
      <xdr:colOff>161925</xdr:colOff>
      <xdr:row>19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33</xdr:row>
      <xdr:rowOff>164118</xdr:rowOff>
    </xdr:from>
    <xdr:to>
      <xdr:col>9</xdr:col>
      <xdr:colOff>73997</xdr:colOff>
      <xdr:row>41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107"/>
  <sheetViews>
    <sheetView showGridLines="0" tabSelected="1" topLeftCell="B1" zoomScaleNormal="100" workbookViewId="0">
      <selection activeCell="O8" sqref="O8:V8"/>
    </sheetView>
  </sheetViews>
  <sheetFormatPr defaultRowHeight="18.75"/>
  <cols>
    <col min="1" max="1" width="15.625" style="62" customWidth="1"/>
    <col min="2" max="2" width="27.875" style="76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8" width="0" style="62" hidden="1" customWidth="1"/>
    <col min="19" max="16384" width="9" style="62"/>
  </cols>
  <sheetData>
    <row r="1" spans="3:22">
      <c r="D1" s="70"/>
      <c r="E1" s="71"/>
      <c r="F1" s="72"/>
      <c r="G1" s="251" t="s">
        <v>158</v>
      </c>
      <c r="H1" s="252"/>
      <c r="I1" s="252"/>
      <c r="J1" s="252"/>
      <c r="K1" s="252"/>
    </row>
    <row r="2" spans="3:22">
      <c r="D2" s="73"/>
      <c r="E2" s="74"/>
      <c r="F2" s="75"/>
      <c r="G2" s="251" t="s">
        <v>159</v>
      </c>
      <c r="H2" s="252"/>
      <c r="I2" s="252"/>
      <c r="J2" s="252"/>
      <c r="K2" s="252"/>
    </row>
    <row r="3" spans="3:22" ht="19.5" thickBot="1">
      <c r="O3" s="62" t="s">
        <v>128</v>
      </c>
    </row>
    <row r="4" spans="3:22">
      <c r="C4" s="182" t="s">
        <v>151</v>
      </c>
      <c r="D4" s="183"/>
      <c r="E4" s="183"/>
      <c r="F4" s="183"/>
      <c r="G4" s="183"/>
      <c r="H4" s="183"/>
      <c r="I4" s="183"/>
      <c r="J4" s="183"/>
      <c r="K4" s="184"/>
      <c r="O4" s="62" t="s">
        <v>129</v>
      </c>
    </row>
    <row r="5" spans="3:22" ht="19.5" thickBot="1">
      <c r="C5" s="102" t="s">
        <v>153</v>
      </c>
      <c r="D5" s="222" t="s">
        <v>152</v>
      </c>
      <c r="E5" s="222"/>
      <c r="F5" s="222"/>
      <c r="G5" s="222"/>
      <c r="H5" s="222"/>
      <c r="I5" s="222"/>
      <c r="J5" s="222"/>
      <c r="K5" s="223"/>
      <c r="O5" s="62" t="s">
        <v>156</v>
      </c>
    </row>
    <row r="6" spans="3:22">
      <c r="C6" s="101" t="s">
        <v>127</v>
      </c>
      <c r="D6" s="232"/>
      <c r="E6" s="232"/>
      <c r="F6" s="232"/>
      <c r="G6" s="232"/>
      <c r="H6" s="232"/>
      <c r="I6" s="232"/>
      <c r="J6" s="232"/>
      <c r="K6" s="233"/>
      <c r="L6" s="113" t="str">
        <f>IF(COUNTA(D6)=0,"※選択してください","入力ＯＫ！")</f>
        <v>※選択してください</v>
      </c>
      <c r="M6" s="66"/>
      <c r="O6" s="62" t="s">
        <v>157</v>
      </c>
    </row>
    <row r="7" spans="3:22">
      <c r="C7" s="97" t="s">
        <v>130</v>
      </c>
      <c r="D7" s="237" t="s">
        <v>255</v>
      </c>
      <c r="E7" s="237"/>
      <c r="F7" s="237"/>
      <c r="G7" s="237"/>
      <c r="H7" s="237"/>
      <c r="I7" s="237"/>
      <c r="J7" s="237"/>
      <c r="K7" s="238"/>
      <c r="L7" s="113"/>
      <c r="M7" s="64"/>
      <c r="P7" s="63"/>
    </row>
    <row r="8" spans="3:22">
      <c r="C8" s="97" t="s">
        <v>142</v>
      </c>
      <c r="D8" s="257"/>
      <c r="E8" s="257"/>
      <c r="F8" s="257"/>
      <c r="G8" s="257"/>
      <c r="H8" s="257"/>
      <c r="I8" s="257"/>
      <c r="J8" s="257"/>
      <c r="K8" s="258"/>
      <c r="L8" s="114" t="str">
        <f>IF(COUNTA(D8)=0,"※選択してください",IF(OR(P9=TRUE,P10=TRUE),"※入学時期を確認してください","入力ＯＫ！"))</f>
        <v>※選択してください</v>
      </c>
      <c r="M8" s="64"/>
      <c r="O8" s="696" t="s">
        <v>255</v>
      </c>
      <c r="P8" s="696"/>
      <c r="Q8" s="696"/>
      <c r="R8" s="696"/>
      <c r="S8" s="696"/>
      <c r="T8" s="696"/>
      <c r="U8" s="696"/>
      <c r="V8" s="696"/>
    </row>
    <row r="9" spans="3:22">
      <c r="C9" s="255" t="s">
        <v>131</v>
      </c>
      <c r="D9" s="235" t="s">
        <v>201</v>
      </c>
      <c r="E9" s="235"/>
      <c r="F9" s="235"/>
      <c r="G9" s="235"/>
      <c r="H9" s="235" t="s">
        <v>143</v>
      </c>
      <c r="I9" s="235"/>
      <c r="J9" s="235"/>
      <c r="K9" s="236"/>
      <c r="L9" s="64"/>
      <c r="M9" s="64"/>
      <c r="O9" s="62" t="s">
        <v>247</v>
      </c>
      <c r="P9" s="62" t="b">
        <f>AND(D7=O7,D8=O10)</f>
        <v>0</v>
      </c>
    </row>
    <row r="10" spans="3:22">
      <c r="C10" s="256"/>
      <c r="D10" s="209"/>
      <c r="E10" s="209"/>
      <c r="F10" s="209"/>
      <c r="G10" s="209"/>
      <c r="H10" s="209"/>
      <c r="I10" s="209"/>
      <c r="J10" s="209"/>
      <c r="K10" s="234"/>
      <c r="L10" s="113" t="str">
        <f>IF(COUNTA(D10:K10)=2,"入力ＯＫ！","※入力してください")</f>
        <v>※入力してください</v>
      </c>
      <c r="M10" s="64"/>
      <c r="O10" s="62" t="s">
        <v>248</v>
      </c>
      <c r="P10" s="62" t="b">
        <f>AND(D7=O7,D8=O11)</f>
        <v>0</v>
      </c>
    </row>
    <row r="11" spans="3:22">
      <c r="C11" s="97" t="s">
        <v>132</v>
      </c>
      <c r="D11" s="209"/>
      <c r="E11" s="209"/>
      <c r="F11" s="209"/>
      <c r="G11" s="209"/>
      <c r="H11" s="209"/>
      <c r="I11" s="209"/>
      <c r="J11" s="209"/>
      <c r="K11" s="234"/>
      <c r="L11" s="113" t="str">
        <f>IF(COUNTA(D11:K11)=2,"入力ＯＫ！","※入力してください")</f>
        <v>※入力してください</v>
      </c>
      <c r="M11" s="64"/>
    </row>
    <row r="12" spans="3:22">
      <c r="C12" s="97" t="s">
        <v>155</v>
      </c>
      <c r="D12" s="209"/>
      <c r="E12" s="209"/>
      <c r="F12" s="209"/>
      <c r="G12" s="209"/>
      <c r="H12" s="209"/>
      <c r="I12" s="209"/>
      <c r="J12" s="209"/>
      <c r="K12" s="234"/>
      <c r="L12" s="64"/>
      <c r="M12" s="64"/>
    </row>
    <row r="13" spans="3:22">
      <c r="C13" s="97" t="s">
        <v>160</v>
      </c>
      <c r="D13" s="220"/>
      <c r="E13" s="253"/>
      <c r="F13" s="253"/>
      <c r="G13" s="253"/>
      <c r="H13" s="253"/>
      <c r="I13" s="253"/>
      <c r="J13" s="253"/>
      <c r="K13" s="254"/>
      <c r="L13" s="65"/>
      <c r="M13" s="65"/>
    </row>
    <row r="14" spans="3:22">
      <c r="C14" s="97" t="s">
        <v>121</v>
      </c>
      <c r="D14" s="239"/>
      <c r="E14" s="240"/>
      <c r="F14" s="240"/>
      <c r="G14" s="240"/>
      <c r="H14" s="240"/>
      <c r="I14" s="240"/>
      <c r="J14" s="240"/>
      <c r="K14" s="241"/>
      <c r="L14" s="113" t="str">
        <f>IF(COUNTA(D14)=0,"※選択してください","入力ＯＫ！")</f>
        <v>※選択してください</v>
      </c>
      <c r="M14" s="64"/>
    </row>
    <row r="15" spans="3:22">
      <c r="C15" s="97" t="s">
        <v>133</v>
      </c>
      <c r="D15" s="204"/>
      <c r="E15" s="218"/>
      <c r="F15" s="218"/>
      <c r="G15" s="218"/>
      <c r="H15" s="218"/>
      <c r="I15" s="218"/>
      <c r="J15" s="218"/>
      <c r="K15" s="219"/>
      <c r="L15" s="113" t="str">
        <f>IF(COUNTA(D15)=1,"入力ＯＫ！","※入力してください")</f>
        <v>※入力してください</v>
      </c>
      <c r="M15" s="64"/>
      <c r="N15" s="62" t="s">
        <v>161</v>
      </c>
      <c r="O15" s="62" t="str">
        <f>CONCATENATE(D10,"　",D12,"　",H10)</f>
        <v>　　</v>
      </c>
    </row>
    <row r="16" spans="3:22">
      <c r="C16" s="97" t="s">
        <v>215</v>
      </c>
      <c r="D16" s="204"/>
      <c r="E16" s="218"/>
      <c r="F16" s="218"/>
      <c r="G16" s="218"/>
      <c r="H16" s="218"/>
      <c r="I16" s="218"/>
      <c r="J16" s="218"/>
      <c r="K16" s="219"/>
      <c r="L16" s="114" t="str">
        <f>IF(COUNTA(D16)=1,"入力ＯＫ！","※外国籍の方は入力してください")</f>
        <v>※外国籍の方は入力してください</v>
      </c>
      <c r="N16" s="62" t="s">
        <v>162</v>
      </c>
      <c r="O16" s="62" t="str">
        <f>CONCATENATE(D11,"　",D13,"　",H11)</f>
        <v>　　</v>
      </c>
    </row>
    <row r="17" spans="2:16">
      <c r="C17" s="97" t="s">
        <v>154</v>
      </c>
      <c r="D17" s="209"/>
      <c r="E17" s="209"/>
      <c r="F17" s="68" t="s">
        <v>134</v>
      </c>
      <c r="G17" s="115"/>
      <c r="H17" s="68" t="s">
        <v>135</v>
      </c>
      <c r="I17" s="115"/>
      <c r="J17" s="68" t="s">
        <v>136</v>
      </c>
      <c r="K17" s="98"/>
      <c r="L17" s="113" t="str">
        <f>IF(COUNTA(D17:J17)=6,"入力ＯＫ！","※入力してください")</f>
        <v>※入力してください</v>
      </c>
      <c r="O17" s="62" t="s">
        <v>119</v>
      </c>
    </row>
    <row r="18" spans="2:16">
      <c r="C18" s="97" t="s">
        <v>145</v>
      </c>
      <c r="D18" s="69" t="s">
        <v>144</v>
      </c>
      <c r="E18" s="242"/>
      <c r="F18" s="243"/>
      <c r="G18" s="244"/>
      <c r="H18" s="112" t="s">
        <v>202</v>
      </c>
      <c r="I18" s="245"/>
      <c r="J18" s="246"/>
      <c r="K18" s="247"/>
      <c r="L18" s="113" t="str">
        <f>IF(COUNTA(E18:I18)=3,"入力ＯＫ！","※入力してください")</f>
        <v>※入力してください</v>
      </c>
      <c r="O18" s="62" t="s">
        <v>120</v>
      </c>
    </row>
    <row r="19" spans="2:16">
      <c r="C19" s="97" t="s">
        <v>146</v>
      </c>
      <c r="D19" s="200"/>
      <c r="E19" s="200"/>
      <c r="F19" s="200"/>
      <c r="G19" s="200"/>
      <c r="H19" s="200"/>
      <c r="I19" s="200"/>
      <c r="J19" s="200"/>
      <c r="K19" s="201"/>
      <c r="L19" s="113" t="str">
        <f t="shared" ref="L19:L24" si="0">IF(COUNTA(D19)=1,"入力ＯＫ！","※入力してください")</f>
        <v>※入力してください</v>
      </c>
      <c r="N19" s="62" t="s">
        <v>163</v>
      </c>
      <c r="O19" s="62" t="e">
        <f>DATEDIF(O20,O21,"y")</f>
        <v>#VALUE!</v>
      </c>
    </row>
    <row r="20" spans="2:16">
      <c r="C20" s="97" t="s">
        <v>227</v>
      </c>
      <c r="D20" s="200"/>
      <c r="E20" s="200"/>
      <c r="F20" s="200"/>
      <c r="G20" s="200"/>
      <c r="H20" s="200"/>
      <c r="I20" s="200"/>
      <c r="J20" s="200"/>
      <c r="K20" s="99" t="s">
        <v>148</v>
      </c>
      <c r="L20" s="114" t="str">
        <f>IF(COUNTA(D20)=1,"入力ＯＫ！","※必要に応じて入力してください")</f>
        <v>※必要に応じて入力してください</v>
      </c>
      <c r="O20" s="76" t="str">
        <f>CONCATENATE(D17,"/",G17,"/",I17)</f>
        <v>//</v>
      </c>
      <c r="P20" s="79"/>
    </row>
    <row r="21" spans="2:16">
      <c r="C21" s="97" t="s">
        <v>147</v>
      </c>
      <c r="D21" s="248"/>
      <c r="E21" s="249"/>
      <c r="F21" s="249"/>
      <c r="G21" s="249"/>
      <c r="H21" s="249"/>
      <c r="I21" s="249"/>
      <c r="J21" s="249"/>
      <c r="K21" s="250"/>
      <c r="L21" s="113" t="str">
        <f t="shared" si="0"/>
        <v>※入力してください</v>
      </c>
      <c r="O21" s="63">
        <v>43556</v>
      </c>
    </row>
    <row r="22" spans="2:16">
      <c r="C22" s="97" t="s">
        <v>149</v>
      </c>
      <c r="D22" s="248"/>
      <c r="E22" s="249"/>
      <c r="F22" s="249"/>
      <c r="G22" s="249"/>
      <c r="H22" s="249"/>
      <c r="I22" s="249"/>
      <c r="J22" s="249"/>
      <c r="K22" s="250"/>
      <c r="L22" s="113" t="str">
        <f t="shared" si="0"/>
        <v>※入力してください</v>
      </c>
      <c r="N22" s="62" t="s">
        <v>214</v>
      </c>
      <c r="O22" s="76" t="str">
        <f>CONCATENATE(E18,"　",H18,"　",I18)</f>
        <v>　－　</v>
      </c>
    </row>
    <row r="23" spans="2:16">
      <c r="C23" s="97" t="s">
        <v>228</v>
      </c>
      <c r="D23" s="230"/>
      <c r="E23" s="230"/>
      <c r="F23" s="230"/>
      <c r="G23" s="230"/>
      <c r="H23" s="230"/>
      <c r="I23" s="230"/>
      <c r="J23" s="230"/>
      <c r="K23" s="99" t="s">
        <v>148</v>
      </c>
      <c r="L23" s="114" t="str">
        <f>IF(COUNTA(D23)=1,"入力ＯＫ！","※必要に応じて入力してください")</f>
        <v>※必要に応じて入力してください</v>
      </c>
      <c r="N23" s="62" t="s">
        <v>213</v>
      </c>
      <c r="O23" s="62" t="str">
        <f>CONCATENATE("在留資格(　",D16,"　)")</f>
        <v>在留資格(　　)</v>
      </c>
    </row>
    <row r="24" spans="2:16" ht="19.5" thickBot="1">
      <c r="C24" s="100" t="s">
        <v>150</v>
      </c>
      <c r="D24" s="259"/>
      <c r="E24" s="260"/>
      <c r="F24" s="260"/>
      <c r="G24" s="260"/>
      <c r="H24" s="260"/>
      <c r="I24" s="260"/>
      <c r="J24" s="260"/>
      <c r="K24" s="261"/>
      <c r="L24" s="113" t="str">
        <f t="shared" si="0"/>
        <v>※入力してください</v>
      </c>
    </row>
    <row r="25" spans="2:16" ht="19.5" thickBot="1">
      <c r="D25" s="64"/>
      <c r="E25" s="64"/>
      <c r="L25" s="78"/>
    </row>
    <row r="26" spans="2:16">
      <c r="B26" s="182" t="s">
        <v>182</v>
      </c>
      <c r="C26" s="183"/>
      <c r="D26" s="183"/>
      <c r="E26" s="183"/>
      <c r="F26" s="183"/>
      <c r="G26" s="183"/>
      <c r="H26" s="183"/>
      <c r="I26" s="183"/>
      <c r="J26" s="183"/>
      <c r="K26" s="184"/>
      <c r="L26" s="78"/>
    </row>
    <row r="27" spans="2:16" ht="19.5" thickBot="1">
      <c r="B27" s="229" t="s">
        <v>153</v>
      </c>
      <c r="C27" s="222"/>
      <c r="D27" s="222" t="s">
        <v>152</v>
      </c>
      <c r="E27" s="222"/>
      <c r="F27" s="222"/>
      <c r="G27" s="222"/>
      <c r="H27" s="222"/>
      <c r="I27" s="222"/>
      <c r="J27" s="222"/>
      <c r="K27" s="223"/>
    </row>
    <row r="28" spans="2:16">
      <c r="B28" s="231" t="s">
        <v>168</v>
      </c>
      <c r="C28" s="103" t="s">
        <v>181</v>
      </c>
      <c r="D28" s="227"/>
      <c r="E28" s="228"/>
      <c r="F28" s="224"/>
      <c r="G28" s="225"/>
      <c r="H28" s="225"/>
      <c r="I28" s="225"/>
      <c r="J28" s="225"/>
      <c r="K28" s="226"/>
      <c r="L28" s="113" t="str">
        <f>IF(COUNTA(D28)=1,"入力ＯＫ！","※入力してください")</f>
        <v>※入力してください</v>
      </c>
    </row>
    <row r="29" spans="2:16">
      <c r="B29" s="196"/>
      <c r="C29" s="68" t="s">
        <v>169</v>
      </c>
      <c r="D29" s="200"/>
      <c r="E29" s="200"/>
      <c r="F29" s="200"/>
      <c r="G29" s="200"/>
      <c r="H29" s="200"/>
      <c r="I29" s="200"/>
      <c r="J29" s="200"/>
      <c r="K29" s="201"/>
      <c r="L29" s="113" t="str">
        <f>IF(COUNTA(D29)=1,"入力ＯＫ！","※入力してください")</f>
        <v>※入力してください</v>
      </c>
      <c r="O29" s="62" t="s">
        <v>122</v>
      </c>
    </row>
    <row r="30" spans="2:16">
      <c r="B30" s="196"/>
      <c r="C30" s="68" t="s">
        <v>170</v>
      </c>
      <c r="D30" s="200"/>
      <c r="E30" s="200"/>
      <c r="F30" s="200"/>
      <c r="G30" s="200"/>
      <c r="H30" s="200"/>
      <c r="I30" s="200"/>
      <c r="J30" s="200"/>
      <c r="K30" s="201"/>
      <c r="L30" s="113" t="str">
        <f>IF(COUNTA(D30)=1,"入力ＯＫ！","※入力してください")</f>
        <v>※入力してください</v>
      </c>
      <c r="O30" s="62" t="s">
        <v>139</v>
      </c>
    </row>
    <row r="31" spans="2:16">
      <c r="B31" s="196"/>
      <c r="C31" s="77" t="s">
        <v>171</v>
      </c>
      <c r="D31" s="209"/>
      <c r="E31" s="209"/>
      <c r="F31" s="68" t="s">
        <v>134</v>
      </c>
      <c r="G31" s="115"/>
      <c r="H31" s="68" t="s">
        <v>135</v>
      </c>
      <c r="I31" s="115"/>
      <c r="J31" s="68" t="s">
        <v>136</v>
      </c>
      <c r="K31" s="116" t="s">
        <v>165</v>
      </c>
      <c r="L31" s="113" t="str">
        <f>IF(COUNTA(D31:K31)=7,"入力ＯＫ！","※入力・選択してください")</f>
        <v>※入力・選択してください</v>
      </c>
      <c r="O31" s="62" t="s">
        <v>140</v>
      </c>
    </row>
    <row r="32" spans="2:16">
      <c r="B32" s="196" t="s">
        <v>177</v>
      </c>
      <c r="C32" s="68" t="s">
        <v>180</v>
      </c>
      <c r="D32" s="204"/>
      <c r="E32" s="218"/>
      <c r="F32" s="218"/>
      <c r="G32" s="218"/>
      <c r="H32" s="218"/>
      <c r="I32" s="218"/>
      <c r="J32" s="218"/>
      <c r="K32" s="219"/>
      <c r="L32" s="113" t="str">
        <f>IF(COUNTA(D32)=1,"入力ＯＫ！","※入力してください")</f>
        <v>※入力してください</v>
      </c>
      <c r="O32" s="62" t="s">
        <v>141</v>
      </c>
    </row>
    <row r="33" spans="2:15">
      <c r="B33" s="196"/>
      <c r="C33" s="68" t="s">
        <v>172</v>
      </c>
      <c r="D33" s="220"/>
      <c r="E33" s="221"/>
      <c r="F33" s="92" t="s">
        <v>175</v>
      </c>
      <c r="G33" s="206"/>
      <c r="H33" s="207"/>
      <c r="I33" s="207"/>
      <c r="J33" s="207"/>
      <c r="K33" s="208"/>
      <c r="L33" s="113" t="str">
        <f>IF(COUNTA(D33)=1,"入力ＯＫ！","※入力してください")</f>
        <v>※入力してください</v>
      </c>
      <c r="O33" s="62" t="s">
        <v>165</v>
      </c>
    </row>
    <row r="34" spans="2:15">
      <c r="B34" s="196"/>
      <c r="C34" s="68" t="s">
        <v>173</v>
      </c>
      <c r="D34" s="209"/>
      <c r="E34" s="209"/>
      <c r="F34" s="68" t="s">
        <v>134</v>
      </c>
      <c r="G34" s="117"/>
      <c r="H34" s="68" t="s">
        <v>135</v>
      </c>
      <c r="I34" s="206"/>
      <c r="J34" s="207"/>
      <c r="K34" s="208"/>
      <c r="L34" s="113" t="str">
        <f>IF(COUNTA(D34:H34)=4,"入力ＯＫ！","※入力してください")</f>
        <v>※入力してください</v>
      </c>
      <c r="O34" s="62" t="s">
        <v>166</v>
      </c>
    </row>
    <row r="35" spans="2:15">
      <c r="B35" s="196"/>
      <c r="C35" s="68" t="s">
        <v>174</v>
      </c>
      <c r="D35" s="209"/>
      <c r="E35" s="209"/>
      <c r="F35" s="68" t="s">
        <v>134</v>
      </c>
      <c r="G35" s="117"/>
      <c r="H35" s="68" t="s">
        <v>135</v>
      </c>
      <c r="I35" s="206"/>
      <c r="J35" s="207"/>
      <c r="K35" s="208"/>
      <c r="L35" s="113" t="str">
        <f>IF(COUNTA(D35:H35)=4,"入力ＯＫ！","※入力してください")</f>
        <v>※入力してください</v>
      </c>
      <c r="O35" s="62" t="str">
        <f>CONCATENATE(D34,"　年　",G34,"　月")</f>
        <v>　年　　月</v>
      </c>
    </row>
    <row r="36" spans="2:15">
      <c r="B36" s="196"/>
      <c r="C36" s="68" t="s">
        <v>176</v>
      </c>
      <c r="D36" s="220"/>
      <c r="E36" s="221"/>
      <c r="F36" s="92" t="s">
        <v>175</v>
      </c>
      <c r="G36" s="206"/>
      <c r="H36" s="207"/>
      <c r="I36" s="207"/>
      <c r="J36" s="207"/>
      <c r="K36" s="208"/>
      <c r="L36" s="113" t="str">
        <f>IF(COUNTA(D36)=1,"入力ＯＫ！","※入力してください")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196" t="s">
        <v>178</v>
      </c>
      <c r="C37" s="68" t="s">
        <v>180</v>
      </c>
      <c r="D37" s="204"/>
      <c r="E37" s="218"/>
      <c r="F37" s="218"/>
      <c r="G37" s="218"/>
      <c r="H37" s="218"/>
      <c r="I37" s="218"/>
      <c r="J37" s="218"/>
      <c r="K37" s="219"/>
      <c r="L37" s="113" t="str">
        <f>IF(COUNTA(D37)=1,"入力ＯＫ！","※入力してください")</f>
        <v>※入力してください</v>
      </c>
    </row>
    <row r="38" spans="2:15">
      <c r="B38" s="196"/>
      <c r="C38" s="68" t="s">
        <v>172</v>
      </c>
      <c r="D38" s="220"/>
      <c r="E38" s="221"/>
      <c r="F38" s="92" t="s">
        <v>175</v>
      </c>
      <c r="G38" s="206"/>
      <c r="H38" s="207"/>
      <c r="I38" s="207"/>
      <c r="J38" s="207"/>
      <c r="K38" s="208"/>
      <c r="L38" s="113" t="str">
        <f>IF(COUNTA(D38)=1,"入力ＯＫ！","※入力してください")</f>
        <v>※入力してください</v>
      </c>
    </row>
    <row r="39" spans="2:15">
      <c r="B39" s="196"/>
      <c r="C39" s="68" t="s">
        <v>173</v>
      </c>
      <c r="D39" s="209"/>
      <c r="E39" s="209"/>
      <c r="F39" s="68" t="s">
        <v>134</v>
      </c>
      <c r="G39" s="117"/>
      <c r="H39" s="68" t="s">
        <v>135</v>
      </c>
      <c r="I39" s="206"/>
      <c r="J39" s="207"/>
      <c r="K39" s="208"/>
      <c r="L39" s="113" t="str">
        <f>IF(COUNTA(D39:H39)=4,"入力ＯＫ！","※入力してください")</f>
        <v>※入力してください</v>
      </c>
    </row>
    <row r="40" spans="2:15">
      <c r="B40" s="196"/>
      <c r="C40" s="68" t="s">
        <v>174</v>
      </c>
      <c r="D40" s="209"/>
      <c r="E40" s="209"/>
      <c r="F40" s="68" t="s">
        <v>134</v>
      </c>
      <c r="G40" s="117"/>
      <c r="H40" s="68" t="s">
        <v>135</v>
      </c>
      <c r="I40" s="206"/>
      <c r="J40" s="207"/>
      <c r="K40" s="208"/>
      <c r="L40" s="113" t="str">
        <f>IF(COUNTA(D40:H40)=4,"入力ＯＫ！","※入力してください")</f>
        <v>※入力してください</v>
      </c>
      <c r="O40" s="62" t="str">
        <f>CONCATENATE(D39,"　年　",G39,"　月")</f>
        <v>　年　　月</v>
      </c>
    </row>
    <row r="41" spans="2:15">
      <c r="B41" s="196"/>
      <c r="C41" s="68" t="s">
        <v>176</v>
      </c>
      <c r="D41" s="220"/>
      <c r="E41" s="221"/>
      <c r="F41" s="92" t="s">
        <v>175</v>
      </c>
      <c r="G41" s="206"/>
      <c r="H41" s="207"/>
      <c r="I41" s="207"/>
      <c r="J41" s="207"/>
      <c r="K41" s="208"/>
      <c r="L41" s="113" t="str">
        <f>IF(COUNTA(D41)=1,"入力ＯＫ！","※入力してください")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196" t="s">
        <v>179</v>
      </c>
      <c r="C42" s="68" t="s">
        <v>180</v>
      </c>
      <c r="D42" s="204"/>
      <c r="E42" s="218"/>
      <c r="F42" s="218"/>
      <c r="G42" s="218"/>
      <c r="H42" s="218"/>
      <c r="I42" s="218"/>
      <c r="J42" s="218"/>
      <c r="K42" s="219"/>
      <c r="L42" s="113" t="str">
        <f>IF(COUNTA(D42)=1,"入力ＯＫ！","※入力してください")</f>
        <v>※入力してください</v>
      </c>
    </row>
    <row r="43" spans="2:15">
      <c r="B43" s="196"/>
      <c r="C43" s="68" t="s">
        <v>172</v>
      </c>
      <c r="D43" s="220"/>
      <c r="E43" s="221"/>
      <c r="F43" s="92" t="s">
        <v>175</v>
      </c>
      <c r="G43" s="206"/>
      <c r="H43" s="207"/>
      <c r="I43" s="207"/>
      <c r="J43" s="207"/>
      <c r="K43" s="208"/>
      <c r="L43" s="113" t="str">
        <f>IF(COUNTA(D43)=1,"入力ＯＫ！","※入力してください")</f>
        <v>※入力してください</v>
      </c>
    </row>
    <row r="44" spans="2:15">
      <c r="B44" s="196"/>
      <c r="C44" s="68" t="s">
        <v>173</v>
      </c>
      <c r="D44" s="209"/>
      <c r="E44" s="209"/>
      <c r="F44" s="68" t="s">
        <v>134</v>
      </c>
      <c r="G44" s="117"/>
      <c r="H44" s="68" t="s">
        <v>135</v>
      </c>
      <c r="I44" s="206"/>
      <c r="J44" s="207"/>
      <c r="K44" s="208"/>
      <c r="L44" s="113" t="str">
        <f>IF(COUNTA(D44:H44)=4,"入力ＯＫ！","※入力してください")</f>
        <v>※入力してください</v>
      </c>
    </row>
    <row r="45" spans="2:15">
      <c r="B45" s="196"/>
      <c r="C45" s="68" t="s">
        <v>174</v>
      </c>
      <c r="D45" s="209"/>
      <c r="E45" s="209"/>
      <c r="F45" s="68" t="s">
        <v>134</v>
      </c>
      <c r="G45" s="117"/>
      <c r="H45" s="68" t="s">
        <v>135</v>
      </c>
      <c r="I45" s="206"/>
      <c r="J45" s="207"/>
      <c r="K45" s="208"/>
      <c r="L45" s="113" t="str">
        <f>IF(COUNTA(D45:H45)=4,"入力ＯＫ！","※入力してください")</f>
        <v>※入力してください</v>
      </c>
      <c r="O45" s="62" t="str">
        <f>CONCATENATE(D44,"　年　",G44,"　月")</f>
        <v>　年　　月</v>
      </c>
    </row>
    <row r="46" spans="2:15">
      <c r="B46" s="196"/>
      <c r="C46" s="68" t="s">
        <v>176</v>
      </c>
      <c r="D46" s="220"/>
      <c r="E46" s="221"/>
      <c r="F46" s="92" t="s">
        <v>175</v>
      </c>
      <c r="G46" s="206"/>
      <c r="H46" s="207"/>
      <c r="I46" s="207"/>
      <c r="J46" s="207"/>
      <c r="K46" s="208"/>
      <c r="L46" s="113" t="str">
        <f>IF(COUNTA(D46)=1,"入力ＯＫ！","※入力してください")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217" t="s">
        <v>229</v>
      </c>
      <c r="C47" s="68" t="s">
        <v>180</v>
      </c>
      <c r="D47" s="204"/>
      <c r="E47" s="218"/>
      <c r="F47" s="218"/>
      <c r="G47" s="218"/>
      <c r="H47" s="218"/>
      <c r="I47" s="218"/>
      <c r="J47" s="218"/>
      <c r="K47" s="219"/>
      <c r="L47" s="113" t="str">
        <f>IF(COUNTA(D47)=1,"入力ＯＫ！","※入力してください")</f>
        <v>※入力してください</v>
      </c>
    </row>
    <row r="48" spans="2:15">
      <c r="B48" s="196"/>
      <c r="C48" s="68" t="s">
        <v>172</v>
      </c>
      <c r="D48" s="220"/>
      <c r="E48" s="221"/>
      <c r="F48" s="92" t="s">
        <v>134</v>
      </c>
      <c r="G48" s="206"/>
      <c r="H48" s="207"/>
      <c r="I48" s="207"/>
      <c r="J48" s="207"/>
      <c r="K48" s="208"/>
      <c r="L48" s="113" t="str">
        <f>IF(COUNTA(D48)=1,"入力ＯＫ！","※入力してください")</f>
        <v>※入力してください</v>
      </c>
    </row>
    <row r="49" spans="2:15">
      <c r="B49" s="196"/>
      <c r="C49" s="68" t="s">
        <v>173</v>
      </c>
      <c r="D49" s="209"/>
      <c r="E49" s="209"/>
      <c r="F49" s="68" t="s">
        <v>134</v>
      </c>
      <c r="G49" s="117"/>
      <c r="H49" s="68" t="s">
        <v>135</v>
      </c>
      <c r="I49" s="206"/>
      <c r="J49" s="207"/>
      <c r="K49" s="208"/>
      <c r="L49" s="113" t="str">
        <f>IF(COUNTA(D49:H49)=4,"入力ＯＫ！","※入力してください")</f>
        <v>※入力してください</v>
      </c>
    </row>
    <row r="50" spans="2:15">
      <c r="B50" s="196"/>
      <c r="C50" s="68" t="s">
        <v>174</v>
      </c>
      <c r="D50" s="209"/>
      <c r="E50" s="209"/>
      <c r="F50" s="68" t="s">
        <v>134</v>
      </c>
      <c r="G50" s="117"/>
      <c r="H50" s="68" t="s">
        <v>135</v>
      </c>
      <c r="I50" s="206"/>
      <c r="J50" s="207"/>
      <c r="K50" s="208"/>
      <c r="L50" s="113" t="str">
        <f>IF(COUNTA(D50:H50)=4,"入力ＯＫ！","※入力してください")</f>
        <v>※入力してください</v>
      </c>
      <c r="O50" s="62" t="str">
        <f>CONCATENATE(D49,"　年　",G49,"　月")</f>
        <v>　年　　月</v>
      </c>
    </row>
    <row r="51" spans="2:15">
      <c r="B51" s="196"/>
      <c r="C51" s="68" t="s">
        <v>176</v>
      </c>
      <c r="D51" s="220"/>
      <c r="E51" s="221"/>
      <c r="F51" s="92" t="s">
        <v>134</v>
      </c>
      <c r="G51" s="206"/>
      <c r="H51" s="207"/>
      <c r="I51" s="207"/>
      <c r="J51" s="207"/>
      <c r="K51" s="208"/>
      <c r="L51" s="113" t="str">
        <f>IF(COUNTA(D51)=1,"入力ＯＫ！","※入力してください")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217" t="s">
        <v>230</v>
      </c>
      <c r="C52" s="68" t="s">
        <v>180</v>
      </c>
      <c r="D52" s="204"/>
      <c r="E52" s="218"/>
      <c r="F52" s="218"/>
      <c r="G52" s="218"/>
      <c r="H52" s="218"/>
      <c r="I52" s="218"/>
      <c r="J52" s="218"/>
      <c r="K52" s="219"/>
      <c r="L52" s="113" t="str">
        <f>IF(COUNTA(D52)=1,"入力ＯＫ！","※入力してください")</f>
        <v>※入力してください</v>
      </c>
    </row>
    <row r="53" spans="2:15">
      <c r="B53" s="196"/>
      <c r="C53" s="68" t="s">
        <v>172</v>
      </c>
      <c r="D53" s="220"/>
      <c r="E53" s="221"/>
      <c r="F53" s="92" t="s">
        <v>134</v>
      </c>
      <c r="G53" s="206"/>
      <c r="H53" s="207"/>
      <c r="I53" s="207"/>
      <c r="J53" s="207"/>
      <c r="K53" s="208"/>
      <c r="L53" s="113" t="str">
        <f>IF(COUNTA(D53)=1,"入力ＯＫ！","※入力してください")</f>
        <v>※入力してください</v>
      </c>
    </row>
    <row r="54" spans="2:15">
      <c r="B54" s="196"/>
      <c r="C54" s="68" t="s">
        <v>173</v>
      </c>
      <c r="D54" s="209"/>
      <c r="E54" s="209"/>
      <c r="F54" s="68" t="s">
        <v>134</v>
      </c>
      <c r="G54" s="117"/>
      <c r="H54" s="68" t="s">
        <v>135</v>
      </c>
      <c r="I54" s="206"/>
      <c r="J54" s="207"/>
      <c r="K54" s="208"/>
      <c r="L54" s="113" t="str">
        <f>IF(COUNTA(D54:H54)=4,"入力ＯＫ！","※入力してください")</f>
        <v>※入力してください</v>
      </c>
    </row>
    <row r="55" spans="2:15">
      <c r="B55" s="196"/>
      <c r="C55" s="68" t="s">
        <v>174</v>
      </c>
      <c r="D55" s="209"/>
      <c r="E55" s="209"/>
      <c r="F55" s="68" t="s">
        <v>134</v>
      </c>
      <c r="G55" s="117"/>
      <c r="H55" s="68" t="s">
        <v>135</v>
      </c>
      <c r="I55" s="206"/>
      <c r="J55" s="207"/>
      <c r="K55" s="208"/>
      <c r="L55" s="113" t="str">
        <f>IF(COUNTA(D55:H55)=4,"入力ＯＫ！","※入力してください")</f>
        <v>※入力してください</v>
      </c>
      <c r="O55" s="62" t="str">
        <f>CONCATENATE(D54,"　年　",G54,"　月")</f>
        <v>　年　　月</v>
      </c>
    </row>
    <row r="56" spans="2:15" ht="19.5" thickBot="1">
      <c r="B56" s="197"/>
      <c r="C56" s="104" t="s">
        <v>176</v>
      </c>
      <c r="D56" s="210"/>
      <c r="E56" s="211"/>
      <c r="F56" s="96" t="s">
        <v>134</v>
      </c>
      <c r="G56" s="212"/>
      <c r="H56" s="213"/>
      <c r="I56" s="213"/>
      <c r="J56" s="213"/>
      <c r="K56" s="214"/>
      <c r="L56" s="113" t="str">
        <f t="shared" ref="L56" si="1">IF(COUNTA(D56)=1,"入力ＯＫ！","※入力してください")</f>
        <v>※入力してください</v>
      </c>
      <c r="O56" s="62" t="str">
        <f>CONCATENATE(D55,"　年　",G55,"　月")</f>
        <v>　年　　月</v>
      </c>
    </row>
    <row r="57" spans="2:15">
      <c r="B57" s="193" t="s">
        <v>254</v>
      </c>
      <c r="C57" s="95" t="s">
        <v>183</v>
      </c>
      <c r="D57" s="215"/>
      <c r="E57" s="215"/>
      <c r="F57" s="215"/>
      <c r="G57" s="215"/>
      <c r="H57" s="215"/>
      <c r="I57" s="215"/>
      <c r="J57" s="215"/>
      <c r="K57" s="216"/>
      <c r="L57" s="113" t="str">
        <f>IF(COUNTA(D57)=1,"入力ＯＫ！","※入力してください")</f>
        <v>※入力してください</v>
      </c>
      <c r="O57" s="62">
        <f>D33+D38+D43+D48+D53</f>
        <v>0</v>
      </c>
    </row>
    <row r="58" spans="2:15">
      <c r="B58" s="194"/>
      <c r="C58" s="68" t="s">
        <v>184</v>
      </c>
      <c r="D58" s="204"/>
      <c r="E58" s="205"/>
      <c r="F58" s="206"/>
      <c r="G58" s="207"/>
      <c r="H58" s="207"/>
      <c r="I58" s="207"/>
      <c r="J58" s="207"/>
      <c r="K58" s="208"/>
      <c r="L58" s="113" t="str">
        <f>IF(COUNTA(D58)=1,"入力ＯＫ！","※入力してください")</f>
        <v>※入力してください</v>
      </c>
      <c r="O58" s="62">
        <f>D36+D41+D46+D51+D56</f>
        <v>0</v>
      </c>
    </row>
    <row r="59" spans="2:15">
      <c r="B59" s="194"/>
      <c r="C59" s="68" t="s">
        <v>185</v>
      </c>
      <c r="D59" s="209"/>
      <c r="E59" s="209"/>
      <c r="F59" s="68" t="s">
        <v>134</v>
      </c>
      <c r="G59" s="117"/>
      <c r="H59" s="68" t="s">
        <v>135</v>
      </c>
      <c r="I59" s="206"/>
      <c r="J59" s="207"/>
      <c r="K59" s="208"/>
      <c r="L59" s="113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194"/>
      <c r="C60" s="68" t="s">
        <v>186</v>
      </c>
      <c r="D60" s="209"/>
      <c r="E60" s="209"/>
      <c r="F60" s="68" t="s">
        <v>134</v>
      </c>
      <c r="G60" s="117"/>
      <c r="H60" s="68" t="s">
        <v>135</v>
      </c>
      <c r="I60" s="206"/>
      <c r="J60" s="207"/>
      <c r="K60" s="208"/>
      <c r="L60" s="113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194"/>
      <c r="C61" s="104" t="s">
        <v>187</v>
      </c>
      <c r="D61" s="210"/>
      <c r="E61" s="211"/>
      <c r="F61" s="96" t="s">
        <v>134</v>
      </c>
      <c r="G61" s="212"/>
      <c r="H61" s="213"/>
      <c r="I61" s="213"/>
      <c r="J61" s="213"/>
      <c r="K61" s="214"/>
      <c r="L61" s="113" t="str">
        <f>IF(COUNTA(D61)=1,"入力ＯＫ！","※入力してください")</f>
        <v>※入力してください</v>
      </c>
    </row>
    <row r="62" spans="2:15">
      <c r="B62" s="194"/>
      <c r="C62" s="105" t="s">
        <v>188</v>
      </c>
      <c r="D62" s="198"/>
      <c r="E62" s="198"/>
      <c r="F62" s="198"/>
      <c r="G62" s="198"/>
      <c r="H62" s="198"/>
      <c r="I62" s="198"/>
      <c r="J62" s="198"/>
      <c r="K62" s="199"/>
      <c r="L62" s="113" t="str">
        <f>IF(COUNTA(D62)=1,"入力ＯＫ！","※入力してください")</f>
        <v>※入力してください</v>
      </c>
    </row>
    <row r="63" spans="2:15">
      <c r="B63" s="194"/>
      <c r="C63" s="68" t="s">
        <v>184</v>
      </c>
      <c r="D63" s="204"/>
      <c r="E63" s="205"/>
      <c r="F63" s="206"/>
      <c r="G63" s="207"/>
      <c r="H63" s="207"/>
      <c r="I63" s="207"/>
      <c r="J63" s="207"/>
      <c r="K63" s="208"/>
      <c r="L63" s="113" t="str">
        <f>IF(COUNTA(D63)=1,"入力ＯＫ！","※入力してください")</f>
        <v>※入力してください</v>
      </c>
    </row>
    <row r="64" spans="2:15">
      <c r="B64" s="194"/>
      <c r="C64" s="68" t="s">
        <v>185</v>
      </c>
      <c r="D64" s="209"/>
      <c r="E64" s="209"/>
      <c r="F64" s="68" t="s">
        <v>134</v>
      </c>
      <c r="G64" s="117"/>
      <c r="H64" s="68" t="s">
        <v>135</v>
      </c>
      <c r="I64" s="206"/>
      <c r="J64" s="207"/>
      <c r="K64" s="208"/>
      <c r="L64" s="113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194"/>
      <c r="C65" s="68" t="s">
        <v>186</v>
      </c>
      <c r="D65" s="209"/>
      <c r="E65" s="209"/>
      <c r="F65" s="68" t="s">
        <v>134</v>
      </c>
      <c r="G65" s="117"/>
      <c r="H65" s="68" t="s">
        <v>135</v>
      </c>
      <c r="I65" s="206"/>
      <c r="J65" s="207"/>
      <c r="K65" s="208"/>
      <c r="L65" s="113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194"/>
      <c r="C66" s="104" t="s">
        <v>187</v>
      </c>
      <c r="D66" s="210"/>
      <c r="E66" s="211"/>
      <c r="F66" s="96" t="s">
        <v>134</v>
      </c>
      <c r="G66" s="212"/>
      <c r="H66" s="213"/>
      <c r="I66" s="213"/>
      <c r="J66" s="213"/>
      <c r="K66" s="214"/>
      <c r="L66" s="113" t="str">
        <f>IF(COUNTA(D66)=1,"入力ＯＫ！","※入力してください")</f>
        <v>※入力してください</v>
      </c>
    </row>
    <row r="67" spans="2:15">
      <c r="B67" s="194"/>
      <c r="C67" s="105" t="s">
        <v>189</v>
      </c>
      <c r="D67" s="198"/>
      <c r="E67" s="198"/>
      <c r="F67" s="198"/>
      <c r="G67" s="198"/>
      <c r="H67" s="198"/>
      <c r="I67" s="198"/>
      <c r="J67" s="198"/>
      <c r="K67" s="199"/>
      <c r="L67" s="113" t="str">
        <f>IF(COUNTA(D67)=1,"入力ＯＫ！","※入力してください")</f>
        <v>※入力してください</v>
      </c>
    </row>
    <row r="68" spans="2:15">
      <c r="B68" s="194"/>
      <c r="C68" s="68" t="s">
        <v>184</v>
      </c>
      <c r="D68" s="204"/>
      <c r="E68" s="205"/>
      <c r="F68" s="206"/>
      <c r="G68" s="207"/>
      <c r="H68" s="207"/>
      <c r="I68" s="207"/>
      <c r="J68" s="207"/>
      <c r="K68" s="208"/>
      <c r="L68" s="113" t="str">
        <f>IF(COUNTA(D68)=1,"入力ＯＫ！","※入力してください")</f>
        <v>※入力してください</v>
      </c>
    </row>
    <row r="69" spans="2:15">
      <c r="B69" s="194"/>
      <c r="C69" s="68" t="s">
        <v>185</v>
      </c>
      <c r="D69" s="209"/>
      <c r="E69" s="209"/>
      <c r="F69" s="68" t="s">
        <v>134</v>
      </c>
      <c r="G69" s="117"/>
      <c r="H69" s="68" t="s">
        <v>135</v>
      </c>
      <c r="I69" s="206"/>
      <c r="J69" s="207"/>
      <c r="K69" s="208"/>
      <c r="L69" s="113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194"/>
      <c r="C70" s="68" t="s">
        <v>186</v>
      </c>
      <c r="D70" s="209"/>
      <c r="E70" s="209"/>
      <c r="F70" s="68" t="s">
        <v>134</v>
      </c>
      <c r="G70" s="117"/>
      <c r="H70" s="68" t="s">
        <v>135</v>
      </c>
      <c r="I70" s="206"/>
      <c r="J70" s="207"/>
      <c r="K70" s="208"/>
      <c r="L70" s="113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194"/>
      <c r="C71" s="93" t="s">
        <v>187</v>
      </c>
      <c r="D71" s="188"/>
      <c r="E71" s="189"/>
      <c r="F71" s="94" t="s">
        <v>134</v>
      </c>
      <c r="G71" s="190"/>
      <c r="H71" s="191"/>
      <c r="I71" s="191"/>
      <c r="J71" s="191"/>
      <c r="K71" s="192"/>
      <c r="L71" s="113" t="str">
        <f t="shared" ref="L71:L86" si="2">IF(COUNTA(D71)=1,"入力ＯＫ！","※入力してください")</f>
        <v>※入力してください</v>
      </c>
    </row>
    <row r="72" spans="2:15">
      <c r="B72" s="164"/>
      <c r="C72" s="165" t="s">
        <v>242</v>
      </c>
      <c r="D72" s="270"/>
      <c r="E72" s="271"/>
      <c r="F72" s="271"/>
      <c r="G72" s="271"/>
      <c r="H72" s="271"/>
      <c r="I72" s="271"/>
      <c r="J72" s="271"/>
      <c r="K72" s="272"/>
      <c r="L72" s="113" t="str">
        <f>IF(COUNTA(D72)=1,"入力ＯＫ！","※入力してください")</f>
        <v>※入力してください</v>
      </c>
    </row>
    <row r="73" spans="2:15">
      <c r="B73" s="164"/>
      <c r="C73" s="166" t="s">
        <v>184</v>
      </c>
      <c r="D73" s="204"/>
      <c r="E73" s="205"/>
      <c r="F73" s="206"/>
      <c r="G73" s="207"/>
      <c r="H73" s="207"/>
      <c r="I73" s="207"/>
      <c r="J73" s="207"/>
      <c r="K73" s="208"/>
      <c r="L73" s="113" t="str">
        <f>IF(COUNTA(D73)=1,"入力ＯＫ！","※入力してください")</f>
        <v>※入力してください</v>
      </c>
    </row>
    <row r="74" spans="2:15">
      <c r="B74" s="164"/>
      <c r="C74" s="166" t="s">
        <v>185</v>
      </c>
      <c r="D74" s="220"/>
      <c r="E74" s="221"/>
      <c r="F74" s="68" t="s">
        <v>134</v>
      </c>
      <c r="G74" s="117"/>
      <c r="H74" s="68" t="s">
        <v>135</v>
      </c>
      <c r="I74" s="206"/>
      <c r="J74" s="207"/>
      <c r="K74" s="208"/>
      <c r="L74" s="113" t="str">
        <f>IF(COUNTA(D74:H74)=4,"入力ＯＫ！","※入力してください")</f>
        <v>※入力してください</v>
      </c>
      <c r="O74" s="62" t="str">
        <f>CONCATENATE(D74,"　年　",G74,"　月")</f>
        <v>　年　　月</v>
      </c>
    </row>
    <row r="75" spans="2:15">
      <c r="B75" s="164"/>
      <c r="C75" s="166" t="s">
        <v>186</v>
      </c>
      <c r="D75" s="220"/>
      <c r="E75" s="221"/>
      <c r="F75" s="68" t="s">
        <v>134</v>
      </c>
      <c r="G75" s="117"/>
      <c r="H75" s="68" t="s">
        <v>135</v>
      </c>
      <c r="I75" s="206"/>
      <c r="J75" s="207"/>
      <c r="K75" s="208"/>
      <c r="L75" s="113" t="str">
        <f>IF(COUNTA(D75:H75)=4,"入力ＯＫ！","※入力してください")</f>
        <v>※入力してください</v>
      </c>
      <c r="O75" s="62" t="str">
        <f>CONCATENATE(D75,"　年　",G75,"　月")</f>
        <v>　年　　月</v>
      </c>
    </row>
    <row r="76" spans="2:15" ht="19.5" thickBot="1">
      <c r="B76" s="164"/>
      <c r="C76" s="167" t="s">
        <v>187</v>
      </c>
      <c r="D76" s="210"/>
      <c r="E76" s="211"/>
      <c r="F76" s="96" t="s">
        <v>134</v>
      </c>
      <c r="G76" s="212"/>
      <c r="H76" s="213"/>
      <c r="I76" s="213"/>
      <c r="J76" s="213"/>
      <c r="K76" s="214"/>
      <c r="L76" s="113" t="str">
        <f>IF(COUNTA(D76)=1,"入力ＯＫ！","※入力してください")</f>
        <v>※入力してください</v>
      </c>
    </row>
    <row r="77" spans="2:15">
      <c r="B77" s="164"/>
      <c r="C77" s="165" t="s">
        <v>243</v>
      </c>
      <c r="D77" s="270"/>
      <c r="E77" s="271"/>
      <c r="F77" s="271"/>
      <c r="G77" s="271"/>
      <c r="H77" s="271"/>
      <c r="I77" s="271"/>
      <c r="J77" s="271"/>
      <c r="K77" s="272"/>
      <c r="L77" s="113" t="str">
        <f>IF(COUNTA(D77)=1,"入力ＯＫ！","※入力してください")</f>
        <v>※入力してください</v>
      </c>
    </row>
    <row r="78" spans="2:15">
      <c r="B78" s="164"/>
      <c r="C78" s="166" t="s">
        <v>184</v>
      </c>
      <c r="D78" s="204"/>
      <c r="E78" s="205"/>
      <c r="F78" s="206"/>
      <c r="G78" s="207"/>
      <c r="H78" s="207"/>
      <c r="I78" s="207"/>
      <c r="J78" s="207"/>
      <c r="K78" s="208"/>
      <c r="L78" s="113" t="str">
        <f>IF(COUNTA(D78)=1,"入力ＯＫ！","※入力してください")</f>
        <v>※入力してください</v>
      </c>
    </row>
    <row r="79" spans="2:15">
      <c r="B79" s="164"/>
      <c r="C79" s="166" t="s">
        <v>185</v>
      </c>
      <c r="D79" s="220"/>
      <c r="E79" s="221"/>
      <c r="F79" s="68" t="s">
        <v>134</v>
      </c>
      <c r="G79" s="117"/>
      <c r="H79" s="68" t="s">
        <v>135</v>
      </c>
      <c r="I79" s="206"/>
      <c r="J79" s="207"/>
      <c r="K79" s="208"/>
      <c r="L79" s="113" t="str">
        <f>IF(COUNTA(D79:H79)=4,"入力ＯＫ！","※入力してください")</f>
        <v>※入力してください</v>
      </c>
      <c r="O79" s="62" t="str">
        <f>CONCATENATE(D79,"　年　",G79,"　月")</f>
        <v>　年　　月</v>
      </c>
    </row>
    <row r="80" spans="2:15">
      <c r="B80" s="164"/>
      <c r="C80" s="166" t="s">
        <v>186</v>
      </c>
      <c r="D80" s="220"/>
      <c r="E80" s="221"/>
      <c r="F80" s="68" t="s">
        <v>134</v>
      </c>
      <c r="G80" s="117"/>
      <c r="H80" s="68" t="s">
        <v>135</v>
      </c>
      <c r="I80" s="206"/>
      <c r="J80" s="207"/>
      <c r="K80" s="208"/>
      <c r="L80" s="113" t="str">
        <f>IF(COUNTA(D80:H80)=4,"入力ＯＫ！","※入力してください")</f>
        <v>※入力してください</v>
      </c>
      <c r="O80" s="62" t="str">
        <f>CONCATENATE(D80,"　年　",G80,"　月")</f>
        <v>　年　　月</v>
      </c>
    </row>
    <row r="81" spans="2:15" ht="19.5" thickBot="1">
      <c r="B81" s="164"/>
      <c r="C81" s="167" t="s">
        <v>187</v>
      </c>
      <c r="D81" s="210"/>
      <c r="E81" s="211"/>
      <c r="F81" s="96" t="s">
        <v>134</v>
      </c>
      <c r="G81" s="212"/>
      <c r="H81" s="213"/>
      <c r="I81" s="213"/>
      <c r="J81" s="213"/>
      <c r="K81" s="214"/>
      <c r="L81" s="113" t="str">
        <f>IF(COUNTA(D81)=1,"入力ＯＫ！","※入力してください")</f>
        <v>※入力してください</v>
      </c>
      <c r="O81" s="62">
        <f>D61+D66+D76+D81</f>
        <v>0</v>
      </c>
    </row>
    <row r="82" spans="2:15">
      <c r="B82" s="195" t="s">
        <v>193</v>
      </c>
      <c r="C82" s="105" t="s">
        <v>190</v>
      </c>
      <c r="D82" s="198"/>
      <c r="E82" s="198"/>
      <c r="F82" s="198"/>
      <c r="G82" s="198"/>
      <c r="H82" s="198"/>
      <c r="I82" s="198"/>
      <c r="J82" s="198"/>
      <c r="K82" s="199"/>
      <c r="L82" s="113" t="str">
        <f t="shared" si="2"/>
        <v>※入力してください</v>
      </c>
    </row>
    <row r="83" spans="2:15">
      <c r="B83" s="196"/>
      <c r="C83" s="68" t="s">
        <v>191</v>
      </c>
      <c r="D83" s="200"/>
      <c r="E83" s="200"/>
      <c r="F83" s="200"/>
      <c r="G83" s="200"/>
      <c r="H83" s="200"/>
      <c r="I83" s="200"/>
      <c r="J83" s="200"/>
      <c r="K83" s="201"/>
      <c r="L83" s="113" t="str">
        <f t="shared" si="2"/>
        <v>※入力してください</v>
      </c>
    </row>
    <row r="84" spans="2:15">
      <c r="B84" s="196"/>
      <c r="C84" s="68" t="s">
        <v>244</v>
      </c>
      <c r="D84" s="200"/>
      <c r="E84" s="200"/>
      <c r="F84" s="200"/>
      <c r="G84" s="200"/>
      <c r="H84" s="200"/>
      <c r="I84" s="200"/>
      <c r="J84" s="200"/>
      <c r="K84" s="201"/>
      <c r="L84" s="113" t="str">
        <f t="shared" si="2"/>
        <v>※入力してください</v>
      </c>
    </row>
    <row r="85" spans="2:15">
      <c r="B85" s="196"/>
      <c r="C85" s="68" t="s">
        <v>194</v>
      </c>
      <c r="D85" s="200"/>
      <c r="E85" s="200"/>
      <c r="F85" s="200"/>
      <c r="G85" s="200"/>
      <c r="H85" s="200"/>
      <c r="I85" s="200"/>
      <c r="J85" s="200"/>
      <c r="K85" s="201"/>
      <c r="L85" s="113" t="str">
        <f t="shared" si="2"/>
        <v>※入力してください</v>
      </c>
    </row>
    <row r="86" spans="2:15" ht="19.5" thickBot="1">
      <c r="B86" s="197"/>
      <c r="C86" s="104" t="s">
        <v>192</v>
      </c>
      <c r="D86" s="202"/>
      <c r="E86" s="202"/>
      <c r="F86" s="202"/>
      <c r="G86" s="202"/>
      <c r="H86" s="202"/>
      <c r="I86" s="202"/>
      <c r="J86" s="202"/>
      <c r="K86" s="203"/>
      <c r="L86" s="113" t="str">
        <f t="shared" si="2"/>
        <v>※入力してください</v>
      </c>
    </row>
    <row r="87" spans="2:15" ht="19.5" thickBot="1"/>
    <row r="88" spans="2:15">
      <c r="B88" s="182" t="s">
        <v>195</v>
      </c>
      <c r="C88" s="183"/>
      <c r="D88" s="183"/>
      <c r="E88" s="183"/>
      <c r="F88" s="183"/>
      <c r="G88" s="183"/>
      <c r="H88" s="183"/>
      <c r="I88" s="183"/>
      <c r="J88" s="183"/>
      <c r="K88" s="184"/>
    </row>
    <row r="89" spans="2:15">
      <c r="B89" s="106" t="s">
        <v>153</v>
      </c>
      <c r="C89" s="185" t="s">
        <v>152</v>
      </c>
      <c r="D89" s="186"/>
      <c r="E89" s="186"/>
      <c r="F89" s="186"/>
      <c r="G89" s="186"/>
      <c r="H89" s="186"/>
      <c r="I89" s="186"/>
      <c r="J89" s="186"/>
      <c r="K89" s="187"/>
    </row>
    <row r="90" spans="2:15">
      <c r="B90" s="169" t="s">
        <v>196</v>
      </c>
      <c r="C90" s="171"/>
      <c r="D90" s="171"/>
      <c r="E90" s="171"/>
      <c r="F90" s="171"/>
      <c r="G90" s="171"/>
      <c r="H90" s="171"/>
      <c r="I90" s="171"/>
      <c r="J90" s="171"/>
      <c r="K90" s="171"/>
      <c r="L90" s="93" t="s">
        <v>197</v>
      </c>
    </row>
    <row r="91" spans="2:15" ht="252" customHeight="1">
      <c r="B91" s="169"/>
      <c r="C91" s="171"/>
      <c r="D91" s="171"/>
      <c r="E91" s="171"/>
      <c r="F91" s="171"/>
      <c r="G91" s="171"/>
      <c r="H91" s="171"/>
      <c r="I91" s="171"/>
      <c r="J91" s="171"/>
      <c r="K91" s="171"/>
      <c r="L91" s="107">
        <f>LEN(C90)</f>
        <v>0</v>
      </c>
    </row>
    <row r="92" spans="2:15">
      <c r="B92" s="169" t="s">
        <v>198</v>
      </c>
      <c r="C92" s="171"/>
      <c r="D92" s="171"/>
      <c r="E92" s="171"/>
      <c r="F92" s="171"/>
      <c r="G92" s="171"/>
      <c r="H92" s="171"/>
      <c r="I92" s="171"/>
      <c r="J92" s="171"/>
      <c r="K92" s="171"/>
      <c r="L92" s="93" t="s">
        <v>197</v>
      </c>
    </row>
    <row r="93" spans="2:15" ht="220.5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07">
        <f>LEN(C92)</f>
        <v>0</v>
      </c>
    </row>
    <row r="94" spans="2:15" ht="27" customHeight="1">
      <c r="B94" s="173" t="s">
        <v>199</v>
      </c>
      <c r="C94" s="172"/>
      <c r="D94" s="172"/>
      <c r="E94" s="172"/>
      <c r="F94" s="172"/>
      <c r="G94" s="172"/>
      <c r="H94" s="172"/>
      <c r="I94" s="172"/>
      <c r="J94" s="172"/>
      <c r="K94" s="172"/>
      <c r="L94" s="108"/>
    </row>
    <row r="95" spans="2:15" ht="27" customHeight="1">
      <c r="B95" s="174"/>
      <c r="C95" s="176"/>
      <c r="D95" s="177"/>
      <c r="E95" s="177"/>
      <c r="F95" s="177"/>
      <c r="G95" s="177"/>
      <c r="H95" s="177"/>
      <c r="I95" s="177"/>
      <c r="J95" s="177"/>
      <c r="K95" s="178"/>
    </row>
    <row r="96" spans="2:15" ht="27" customHeight="1">
      <c r="B96" s="174"/>
      <c r="C96" s="176"/>
      <c r="D96" s="177"/>
      <c r="E96" s="177"/>
      <c r="F96" s="177"/>
      <c r="G96" s="177"/>
      <c r="H96" s="177"/>
      <c r="I96" s="177"/>
      <c r="J96" s="177"/>
      <c r="K96" s="178"/>
    </row>
    <row r="97" spans="2:15" ht="27" customHeight="1">
      <c r="B97" s="175"/>
      <c r="C97" s="179"/>
      <c r="D97" s="180"/>
      <c r="E97" s="180"/>
      <c r="F97" s="180"/>
      <c r="G97" s="180"/>
      <c r="H97" s="180"/>
      <c r="I97" s="180"/>
      <c r="J97" s="180"/>
      <c r="K97" s="181"/>
    </row>
    <row r="98" spans="2:15">
      <c r="C98" s="168" t="s">
        <v>200</v>
      </c>
      <c r="D98" s="168"/>
      <c r="E98" s="168"/>
      <c r="F98" s="168"/>
      <c r="G98" s="168"/>
      <c r="H98" s="168"/>
      <c r="I98" s="168"/>
      <c r="J98" s="168"/>
      <c r="K98" s="168"/>
    </row>
    <row r="99" spans="2:15" ht="30" customHeight="1">
      <c r="B99" s="110" t="s">
        <v>205</v>
      </c>
    </row>
    <row r="100" spans="2:15" ht="23.25" thickBot="1">
      <c r="B100" s="110" t="s">
        <v>206</v>
      </c>
    </row>
    <row r="101" spans="2:15" ht="19.5" thickBot="1">
      <c r="B101" s="151" t="s">
        <v>212</v>
      </c>
      <c r="C101" s="152" t="s">
        <v>209</v>
      </c>
      <c r="D101" s="262"/>
      <c r="E101" s="262"/>
      <c r="F101" s="262"/>
      <c r="G101" s="262"/>
      <c r="H101" s="262"/>
      <c r="I101" s="262"/>
      <c r="J101" s="262"/>
      <c r="K101" s="263"/>
      <c r="L101" s="113" t="str">
        <f t="shared" ref="L101:L103" si="3">IF(COUNTA(D101)=1,"入力ＯＫ！","※入力してください")</f>
        <v>※入力してください</v>
      </c>
      <c r="O101" s="62" t="str">
        <f>CONCATENATE(D21,"　","FAX","　",D101)</f>
        <v>　FAX　</v>
      </c>
    </row>
    <row r="102" spans="2:15">
      <c r="B102" s="231" t="s">
        <v>211</v>
      </c>
      <c r="C102" s="105" t="s">
        <v>210</v>
      </c>
      <c r="D102" s="268"/>
      <c r="E102" s="268"/>
      <c r="F102" s="268"/>
      <c r="G102" s="268"/>
      <c r="H102" s="268"/>
      <c r="I102" s="268"/>
      <c r="J102" s="268"/>
      <c r="K102" s="269"/>
      <c r="L102" s="113" t="str">
        <f t="shared" si="3"/>
        <v>※入力してください</v>
      </c>
    </row>
    <row r="103" spans="2:15">
      <c r="B103" s="196"/>
      <c r="C103" s="77" t="s">
        <v>208</v>
      </c>
      <c r="D103" s="204"/>
      <c r="E103" s="218"/>
      <c r="F103" s="218"/>
      <c r="G103" s="218"/>
      <c r="H103" s="218"/>
      <c r="I103" s="218"/>
      <c r="J103" s="218"/>
      <c r="K103" s="219"/>
      <c r="L103" s="113" t="str">
        <f t="shared" si="3"/>
        <v>※入力してください</v>
      </c>
    </row>
    <row r="104" spans="2:15">
      <c r="B104" s="196"/>
      <c r="C104" s="77" t="s">
        <v>145</v>
      </c>
      <c r="D104" s="69" t="s">
        <v>144</v>
      </c>
      <c r="E104" s="264"/>
      <c r="F104" s="264"/>
      <c r="G104" s="264"/>
      <c r="H104" s="112" t="s">
        <v>202</v>
      </c>
      <c r="I104" s="265"/>
      <c r="J104" s="265"/>
      <c r="K104" s="266"/>
      <c r="L104" s="113" t="str">
        <f>IF(COUNTA(E104:I104)=3,"入力ＯＫ！","※入力してください")</f>
        <v>※入力してください</v>
      </c>
      <c r="O104" s="76" t="str">
        <f>CONCATENATE(E104,"　",H104,"　",I104)</f>
        <v>　－　</v>
      </c>
    </row>
    <row r="105" spans="2:15">
      <c r="B105" s="196"/>
      <c r="C105" s="77" t="s">
        <v>146</v>
      </c>
      <c r="D105" s="200"/>
      <c r="E105" s="200"/>
      <c r="F105" s="200"/>
      <c r="G105" s="200"/>
      <c r="H105" s="200"/>
      <c r="I105" s="200"/>
      <c r="J105" s="200"/>
      <c r="K105" s="201"/>
      <c r="L105" s="113" t="str">
        <f t="shared" ref="L105:L107" si="4">IF(COUNTA(D105)=1,"入力ＯＫ！","※入力してください")</f>
        <v>※入力してください</v>
      </c>
    </row>
    <row r="106" spans="2:15">
      <c r="B106" s="196"/>
      <c r="C106" s="77" t="s">
        <v>147</v>
      </c>
      <c r="D106" s="230"/>
      <c r="E106" s="230"/>
      <c r="F106" s="230"/>
      <c r="G106" s="230"/>
      <c r="H106" s="230"/>
      <c r="I106" s="230"/>
      <c r="J106" s="230"/>
      <c r="K106" s="267"/>
      <c r="L106" s="113" t="str">
        <f t="shared" si="4"/>
        <v>※入力してください</v>
      </c>
      <c r="O106" s="62" t="str">
        <f>CONCATENATE(D106,"　","FAX","　",D107)</f>
        <v>　FAX　</v>
      </c>
    </row>
    <row r="107" spans="2:15" ht="19.5" thickBot="1">
      <c r="B107" s="197"/>
      <c r="C107" s="153" t="s">
        <v>207</v>
      </c>
      <c r="D107" s="202"/>
      <c r="E107" s="202"/>
      <c r="F107" s="202"/>
      <c r="G107" s="202"/>
      <c r="H107" s="202"/>
      <c r="I107" s="202"/>
      <c r="J107" s="202"/>
      <c r="K107" s="203"/>
      <c r="L107" s="113" t="str">
        <f t="shared" si="4"/>
        <v>※入力してください</v>
      </c>
    </row>
  </sheetData>
  <sheetProtection algorithmName="SHA-512" hashValue="HZq3Pfo+YS+E7jpY8meGgWW7wAd0SgXqPfSuRWK9gUlrgDQTqvwT1Wif5i61weZUio4ZcD7/MLlKpqgAalqjgA==" saltValue="hV1wcTzfpcF72Xsyb4BlDQ==" spinCount="100000" sheet="1" objects="1" scenarios="1"/>
  <mergeCells count="160">
    <mergeCell ref="D77:K77"/>
    <mergeCell ref="D78:E78"/>
    <mergeCell ref="F78:K78"/>
    <mergeCell ref="D79:E79"/>
    <mergeCell ref="I79:K79"/>
    <mergeCell ref="D80:E80"/>
    <mergeCell ref="I80:K80"/>
    <mergeCell ref="D81:E81"/>
    <mergeCell ref="G81:K81"/>
    <mergeCell ref="D72:K72"/>
    <mergeCell ref="D73:E73"/>
    <mergeCell ref="F73:K73"/>
    <mergeCell ref="D74:E74"/>
    <mergeCell ref="I74:K74"/>
    <mergeCell ref="D75:E75"/>
    <mergeCell ref="I75:K75"/>
    <mergeCell ref="D76:E76"/>
    <mergeCell ref="G76:K76"/>
    <mergeCell ref="D101:K101"/>
    <mergeCell ref="E104:G104"/>
    <mergeCell ref="I104:K104"/>
    <mergeCell ref="D105:K105"/>
    <mergeCell ref="D106:K106"/>
    <mergeCell ref="D107:K107"/>
    <mergeCell ref="B102:B107"/>
    <mergeCell ref="D102:K102"/>
    <mergeCell ref="D103:K10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21:K21"/>
    <mergeCell ref="D22:K22"/>
    <mergeCell ref="D20:J20"/>
    <mergeCell ref="D39:E39"/>
    <mergeCell ref="I39:K39"/>
    <mergeCell ref="D40:E40"/>
    <mergeCell ref="I40:K40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7:E17"/>
    <mergeCell ref="D11:G11"/>
    <mergeCell ref="D24:K24"/>
    <mergeCell ref="D34:E34"/>
    <mergeCell ref="D35:E35"/>
    <mergeCell ref="I34:K34"/>
    <mergeCell ref="I35:K35"/>
    <mergeCell ref="D33:E33"/>
    <mergeCell ref="D19:K19"/>
    <mergeCell ref="D6:K6"/>
    <mergeCell ref="D10:G10"/>
    <mergeCell ref="H10:K10"/>
    <mergeCell ref="D9:G9"/>
    <mergeCell ref="H9:K9"/>
    <mergeCell ref="D7:K7"/>
    <mergeCell ref="D14:K14"/>
    <mergeCell ref="D15:K15"/>
    <mergeCell ref="E18:G18"/>
    <mergeCell ref="I18:K18"/>
    <mergeCell ref="D16:K16"/>
    <mergeCell ref="D27:K27"/>
    <mergeCell ref="D29:K29"/>
    <mergeCell ref="D30:K30"/>
    <mergeCell ref="D31:E31"/>
    <mergeCell ref="F28:K28"/>
    <mergeCell ref="D28:E28"/>
    <mergeCell ref="B27:C27"/>
    <mergeCell ref="B26:K26"/>
    <mergeCell ref="D23:J23"/>
    <mergeCell ref="B28:B31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F58:K58"/>
    <mergeCell ref="D57:K57"/>
    <mergeCell ref="D58:E58"/>
    <mergeCell ref="D59:E59"/>
    <mergeCell ref="I59:K59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D62:K62"/>
    <mergeCell ref="D63:E63"/>
    <mergeCell ref="F63:K63"/>
    <mergeCell ref="D64:E64"/>
    <mergeCell ref="I64:K64"/>
    <mergeCell ref="D60:E60"/>
    <mergeCell ref="I60:K60"/>
    <mergeCell ref="D61:E61"/>
    <mergeCell ref="G61:K61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C98:K98"/>
    <mergeCell ref="B92:B93"/>
    <mergeCell ref="C92:K93"/>
    <mergeCell ref="C94:K94"/>
    <mergeCell ref="B94:B97"/>
    <mergeCell ref="C95:K95"/>
    <mergeCell ref="C96:K96"/>
    <mergeCell ref="C97:K97"/>
    <mergeCell ref="B88:K88"/>
    <mergeCell ref="C89:K89"/>
    <mergeCell ref="B90:B91"/>
    <mergeCell ref="C90:K91"/>
    <mergeCell ref="D71:E71"/>
    <mergeCell ref="G71:K71"/>
    <mergeCell ref="B57:B71"/>
    <mergeCell ref="B82:B86"/>
    <mergeCell ref="D82:K82"/>
    <mergeCell ref="D83:K83"/>
    <mergeCell ref="D84:K84"/>
    <mergeCell ref="D85:K85"/>
    <mergeCell ref="D86:K86"/>
    <mergeCell ref="D68:E68"/>
    <mergeCell ref="F68:K68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33:F36 F64:F66 F59:F61 F53:F56 F48:F51 F43:F46 F38:F41 F31 F69:F71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$O$3:$O$4</formula1>
    </dataValidation>
    <dataValidation type="list" allowBlank="1" showInputMessage="1" showErrorMessage="1" sqref="D8:K8">
      <formula1>$O$9:$O$10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activeCell="Q53" sqref="Q53:AK54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02" t="s">
        <v>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</row>
    <row r="2" spans="1:62" ht="15.7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</row>
    <row r="3" spans="1:62" ht="15.75" customHeight="1">
      <c r="A3" s="302" t="s">
        <v>232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</row>
    <row r="4" spans="1:62" ht="15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</row>
    <row r="5" spans="1:62" ht="15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62" ht="15.75" customHeight="1">
      <c r="A6" s="303" t="s">
        <v>43</v>
      </c>
      <c r="B6" s="304"/>
      <c r="C6" s="304"/>
      <c r="D6" s="305"/>
      <c r="E6" s="118" t="str">
        <f>IF(入力シート!$D$6="情報アーキテクチャ専攻","☑","□")</f>
        <v>□</v>
      </c>
      <c r="F6" s="277" t="s">
        <v>116</v>
      </c>
      <c r="G6" s="277"/>
      <c r="H6" s="277"/>
      <c r="I6" s="277"/>
      <c r="J6" s="277"/>
      <c r="K6" s="277"/>
      <c r="L6" s="277"/>
      <c r="M6" s="278"/>
      <c r="N6" s="309" t="s">
        <v>44</v>
      </c>
      <c r="O6" s="309"/>
      <c r="P6" s="309"/>
      <c r="Q6" s="309"/>
      <c r="R6" s="299" t="s">
        <v>249</v>
      </c>
      <c r="S6" s="326" t="s">
        <v>256</v>
      </c>
      <c r="T6" s="326"/>
      <c r="U6" s="326"/>
      <c r="V6" s="326"/>
      <c r="W6" s="326"/>
      <c r="X6" s="326"/>
      <c r="Y6" s="327"/>
      <c r="Z6" s="311" t="s">
        <v>45</v>
      </c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2"/>
      <c r="AX6" s="273" t="s">
        <v>46</v>
      </c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</row>
    <row r="7" spans="1:62" ht="15.75" customHeight="1">
      <c r="A7" s="306"/>
      <c r="B7" s="307"/>
      <c r="C7" s="307"/>
      <c r="D7" s="308"/>
      <c r="E7" s="119" t="str">
        <f>IF(入力シート!$D$6="創造技術専攻","☑","□")</f>
        <v>□</v>
      </c>
      <c r="F7" s="279" t="s">
        <v>117</v>
      </c>
      <c r="G7" s="279"/>
      <c r="H7" s="279"/>
      <c r="I7" s="279"/>
      <c r="J7" s="279"/>
      <c r="K7" s="279"/>
      <c r="L7" s="279"/>
      <c r="M7" s="280"/>
      <c r="N7" s="310"/>
      <c r="O7" s="310"/>
      <c r="P7" s="310"/>
      <c r="Q7" s="310"/>
      <c r="R7" s="300"/>
      <c r="S7" s="328"/>
      <c r="T7" s="328"/>
      <c r="U7" s="328"/>
      <c r="V7" s="328"/>
      <c r="W7" s="328"/>
      <c r="X7" s="328"/>
      <c r="Y7" s="329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</row>
    <row r="8" spans="1:62" ht="15.75" customHeight="1">
      <c r="A8" s="275" t="s">
        <v>47</v>
      </c>
      <c r="B8" s="276"/>
      <c r="C8" s="276"/>
      <c r="D8" s="276"/>
      <c r="E8" s="284" t="str">
        <f>入力シート!O16</f>
        <v>　　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6"/>
      <c r="Z8" s="281" t="s">
        <v>121</v>
      </c>
      <c r="AA8" s="282"/>
      <c r="AB8" s="283"/>
      <c r="AC8" s="276" t="s">
        <v>218</v>
      </c>
      <c r="AD8" s="276"/>
      <c r="AE8" s="276"/>
      <c r="AF8" s="276"/>
      <c r="AG8" s="276"/>
      <c r="AH8" s="276"/>
      <c r="AI8" s="276"/>
      <c r="AJ8" s="276"/>
      <c r="AK8" s="297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</row>
    <row r="9" spans="1:62" ht="15.75" customHeight="1">
      <c r="A9" s="275" t="s">
        <v>48</v>
      </c>
      <c r="B9" s="276"/>
      <c r="C9" s="276"/>
      <c r="D9" s="276"/>
      <c r="E9" s="287" t="str">
        <f>入力シート!O15</f>
        <v>　　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9"/>
      <c r="Z9" s="120" t="str">
        <f>IF(入力シート!$D$14="男","☑","□")</f>
        <v>□</v>
      </c>
      <c r="AA9" s="293" t="s">
        <v>119</v>
      </c>
      <c r="AB9" s="294"/>
      <c r="AC9" s="321" t="str">
        <f>IF(入力シート!$D$15=0,"",入力シート!$D$15)</f>
        <v/>
      </c>
      <c r="AD9" s="301"/>
      <c r="AE9" s="301"/>
      <c r="AF9" s="301"/>
      <c r="AG9" s="301"/>
      <c r="AH9" s="301"/>
      <c r="AI9" s="301"/>
      <c r="AJ9" s="301"/>
      <c r="AK9" s="322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</row>
    <row r="10" spans="1:62" ht="15.75" customHeight="1">
      <c r="A10" s="275"/>
      <c r="B10" s="276"/>
      <c r="C10" s="276"/>
      <c r="D10" s="276"/>
      <c r="E10" s="290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  <c r="Z10" s="121" t="str">
        <f>IF(入力シート!$D$14="女","☑","□")</f>
        <v>□</v>
      </c>
      <c r="AA10" s="295" t="s">
        <v>120</v>
      </c>
      <c r="AB10" s="296"/>
      <c r="AC10" s="323" t="str">
        <f>IF(入力シート!$D$16=0,"在留資格(　　　　　　　　　　　　)",入力シート!$O$23)</f>
        <v>在留資格(　　　　　　　　　　　　)</v>
      </c>
      <c r="AD10" s="324"/>
      <c r="AE10" s="324"/>
      <c r="AF10" s="324"/>
      <c r="AG10" s="324"/>
      <c r="AH10" s="324"/>
      <c r="AI10" s="324"/>
      <c r="AJ10" s="324"/>
      <c r="AK10" s="325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</row>
    <row r="11" spans="1:62" ht="15.75" customHeight="1">
      <c r="A11" s="275" t="s">
        <v>49</v>
      </c>
      <c r="B11" s="276"/>
      <c r="C11" s="276"/>
      <c r="D11" s="276"/>
      <c r="E11" s="127" t="s">
        <v>50</v>
      </c>
      <c r="F11" s="128"/>
      <c r="G11" s="128"/>
      <c r="H11" s="298" t="str">
        <f>IF(入力シート!$D$17=0,"",入力シート!$D$17)</f>
        <v/>
      </c>
      <c r="I11" s="298"/>
      <c r="J11" s="298"/>
      <c r="K11" s="129" t="s">
        <v>51</v>
      </c>
      <c r="L11" s="298" t="str">
        <f>IF(入力シート!$G$17=0,"",入力シート!$G$17)</f>
        <v/>
      </c>
      <c r="M11" s="298"/>
      <c r="N11" s="298"/>
      <c r="O11" s="129" t="s">
        <v>52</v>
      </c>
      <c r="P11" s="298" t="str">
        <f>IF(入力シート!$I$17=0,"",入力シート!$I$17)</f>
        <v/>
      </c>
      <c r="Q11" s="298"/>
      <c r="R11" s="298"/>
      <c r="S11" s="129" t="s">
        <v>53</v>
      </c>
      <c r="T11" s="129"/>
      <c r="U11" s="128" t="s">
        <v>137</v>
      </c>
      <c r="V11" s="298" t="str">
        <f>IFERROR(IF(入力シート!$O$19="#VALUE!","",入力シート!$O$19),"")</f>
        <v/>
      </c>
      <c r="W11" s="298"/>
      <c r="X11" s="130" t="s">
        <v>138</v>
      </c>
      <c r="Y11" s="129"/>
      <c r="Z11" s="129" t="s">
        <v>54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1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</row>
    <row r="12" spans="1:62" ht="15.75" customHeight="1">
      <c r="A12" s="320" t="s">
        <v>219</v>
      </c>
      <c r="B12" s="276"/>
      <c r="C12" s="276"/>
      <c r="D12" s="276"/>
      <c r="E12" s="122" t="str">
        <f>IF(入力シート!$D$28="国立","☑","□")</f>
        <v>□</v>
      </c>
      <c r="F12" s="336" t="s">
        <v>122</v>
      </c>
      <c r="G12" s="336"/>
      <c r="H12" s="132"/>
      <c r="I12" s="288" t="str">
        <f>IF(入力シート!$D$29=0,"",入力シート!$D$29)</f>
        <v/>
      </c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315"/>
    </row>
    <row r="13" spans="1:62" ht="15.75" customHeight="1">
      <c r="A13" s="275"/>
      <c r="B13" s="276"/>
      <c r="C13" s="276"/>
      <c r="D13" s="276"/>
      <c r="E13" s="122" t="str">
        <f>IF(入力シート!$D$28="公立","☑","□")</f>
        <v>□</v>
      </c>
      <c r="F13" s="337" t="s">
        <v>123</v>
      </c>
      <c r="G13" s="337"/>
      <c r="H13" s="132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7"/>
    </row>
    <row r="14" spans="1:62" ht="15.75" customHeight="1">
      <c r="A14" s="275"/>
      <c r="B14" s="276"/>
      <c r="C14" s="276"/>
      <c r="D14" s="276"/>
      <c r="E14" s="122" t="str">
        <f>IF(入力シート!$D$28="私立","☑","□")</f>
        <v>□</v>
      </c>
      <c r="F14" s="337" t="s">
        <v>124</v>
      </c>
      <c r="G14" s="337"/>
      <c r="H14" s="132"/>
      <c r="I14" s="318" t="str">
        <f>IF(入力シート!$D$30=0,"",入力シート!$D$30)</f>
        <v/>
      </c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9"/>
    </row>
    <row r="15" spans="1:62" ht="15.75" customHeight="1">
      <c r="A15" s="275"/>
      <c r="B15" s="276"/>
      <c r="C15" s="276"/>
      <c r="D15" s="276"/>
      <c r="E15" s="122" t="str">
        <f>IF(入力シート!$D$28="海外","☑","□")</f>
        <v>□</v>
      </c>
      <c r="F15" s="337" t="s">
        <v>125</v>
      </c>
      <c r="G15" s="337"/>
      <c r="H15" s="132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9"/>
    </row>
    <row r="16" spans="1:62" ht="15.75" customHeight="1">
      <c r="A16" s="275"/>
      <c r="B16" s="276"/>
      <c r="C16" s="276"/>
      <c r="D16" s="276"/>
      <c r="E16" s="132"/>
      <c r="F16" s="132"/>
      <c r="G16" s="132"/>
      <c r="H16" s="132"/>
      <c r="I16" s="132"/>
      <c r="J16" s="132"/>
      <c r="K16" s="132"/>
      <c r="L16" s="132"/>
      <c r="M16" s="132"/>
      <c r="N16" s="133" t="s">
        <v>50</v>
      </c>
      <c r="O16" s="132"/>
      <c r="P16" s="132"/>
      <c r="Q16" s="341" t="str">
        <f>IF(入力シート!$D$31=0,"",入力シート!$D$31)</f>
        <v/>
      </c>
      <c r="R16" s="341"/>
      <c r="S16" s="341"/>
      <c r="T16" s="132" t="s">
        <v>51</v>
      </c>
      <c r="U16" s="341" t="str">
        <f>IF(入力シート!$G$31=0,"",入力シート!$G$31)</f>
        <v/>
      </c>
      <c r="V16" s="341"/>
      <c r="W16" s="341"/>
      <c r="X16" s="132" t="s">
        <v>52</v>
      </c>
      <c r="Y16" s="341" t="str">
        <f>IF(入力シート!$I$31=0,"",入力シート!$I$31)</f>
        <v/>
      </c>
      <c r="Z16" s="341"/>
      <c r="AA16" s="341"/>
      <c r="AB16" s="132" t="s">
        <v>53</v>
      </c>
      <c r="AC16" s="132"/>
      <c r="AD16" s="132"/>
      <c r="AE16" s="341" t="str">
        <f>IF(入力シート!$K$31="卒業","卒業",IF(入力シート!$K$31="卒業見込","卒業見込","卒業　・　卒業見込"))</f>
        <v>卒業</v>
      </c>
      <c r="AF16" s="341"/>
      <c r="AG16" s="341"/>
      <c r="AH16" s="341"/>
      <c r="AI16" s="341"/>
      <c r="AJ16" s="341"/>
      <c r="AK16" s="342"/>
    </row>
    <row r="17" spans="1:41" ht="15.75" customHeight="1">
      <c r="A17" s="275" t="s">
        <v>55</v>
      </c>
      <c r="B17" s="276"/>
      <c r="C17" s="276"/>
      <c r="D17" s="276"/>
      <c r="E17" s="134" t="s">
        <v>56</v>
      </c>
      <c r="F17" s="301" t="str">
        <f>IF(入力シート!$E$18=0,"",入力シート!$E$18)</f>
        <v/>
      </c>
      <c r="G17" s="301"/>
      <c r="H17" s="301"/>
      <c r="I17" s="135" t="s">
        <v>203</v>
      </c>
      <c r="J17" s="301" t="str">
        <f>IF(入力シート!$I$18=0,"",入力シート!$I$18)</f>
        <v/>
      </c>
      <c r="K17" s="301"/>
      <c r="L17" s="301"/>
      <c r="M17" s="301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41" ht="15.75" customHeight="1">
      <c r="A18" s="275"/>
      <c r="B18" s="276"/>
      <c r="C18" s="276"/>
      <c r="D18" s="276"/>
      <c r="E18" s="338" t="str">
        <f>IF(入力シート!$D$19=0,"",入力シート!$D$19)</f>
        <v/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7"/>
    </row>
    <row r="19" spans="1:41" ht="15.75" customHeight="1">
      <c r="A19" s="275"/>
      <c r="B19" s="276"/>
      <c r="C19" s="276"/>
      <c r="D19" s="276"/>
      <c r="E19" s="338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7"/>
    </row>
    <row r="20" spans="1:41" ht="15.75" customHeight="1">
      <c r="A20" s="275"/>
      <c r="B20" s="276"/>
      <c r="C20" s="276"/>
      <c r="D20" s="276"/>
      <c r="E20" s="339" t="str">
        <f>IF(入力シート!$D$20=0,"",入力シート!$D$20)</f>
        <v/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138" t="s">
        <v>57</v>
      </c>
      <c r="U20" s="138"/>
      <c r="V20" s="138"/>
      <c r="W20" s="138"/>
      <c r="X20" s="138"/>
      <c r="Y20" s="138"/>
      <c r="Z20" s="138" t="s">
        <v>58</v>
      </c>
      <c r="AA20" s="138"/>
      <c r="AB20" s="352" t="str">
        <f>IF(入力シート!$D$21=0,"",入力シート!$D$21)</f>
        <v/>
      </c>
      <c r="AC20" s="352"/>
      <c r="AD20" s="352"/>
      <c r="AE20" s="352"/>
      <c r="AF20" s="352"/>
      <c r="AG20" s="352"/>
      <c r="AH20" s="352"/>
      <c r="AI20" s="352"/>
      <c r="AJ20" s="352"/>
      <c r="AK20" s="353"/>
    </row>
    <row r="21" spans="1:41" ht="15.75" customHeight="1">
      <c r="A21" s="275" t="s">
        <v>59</v>
      </c>
      <c r="B21" s="276"/>
      <c r="C21" s="276"/>
      <c r="D21" s="276"/>
      <c r="E21" s="132" t="s">
        <v>60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9"/>
    </row>
    <row r="22" spans="1:41" ht="15.75" customHeight="1">
      <c r="A22" s="275"/>
      <c r="B22" s="276"/>
      <c r="C22" s="276"/>
      <c r="D22" s="276"/>
      <c r="E22" s="333" t="s">
        <v>58</v>
      </c>
      <c r="F22" s="334"/>
      <c r="G22" s="334"/>
      <c r="H22" s="316" t="str">
        <f>IF(入力シート!$D$22=0,"",入力シート!$D$22)</f>
        <v/>
      </c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126"/>
      <c r="Z22" s="126"/>
      <c r="AA22" s="349" t="str">
        <f>IF(入力シート!$D$23=0,"",入力シート!$D$23)</f>
        <v/>
      </c>
      <c r="AB22" s="349"/>
      <c r="AC22" s="349"/>
      <c r="AD22" s="349"/>
      <c r="AE22" s="349"/>
      <c r="AF22" s="126"/>
      <c r="AG22" s="132"/>
      <c r="AH22" s="132"/>
      <c r="AI22" s="132"/>
      <c r="AJ22" s="132"/>
      <c r="AK22" s="139"/>
    </row>
    <row r="23" spans="1:41" ht="15.75" customHeight="1">
      <c r="A23" s="330"/>
      <c r="B23" s="310"/>
      <c r="C23" s="310"/>
      <c r="D23" s="310"/>
      <c r="E23" s="333"/>
      <c r="F23" s="334"/>
      <c r="G23" s="334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132" t="s">
        <v>61</v>
      </c>
      <c r="Z23" s="132"/>
      <c r="AA23" s="349"/>
      <c r="AB23" s="349"/>
      <c r="AC23" s="349"/>
      <c r="AD23" s="349"/>
      <c r="AE23" s="349"/>
      <c r="AF23" s="132" t="s">
        <v>57</v>
      </c>
      <c r="AG23" s="132"/>
      <c r="AH23" s="132"/>
      <c r="AI23" s="132"/>
      <c r="AJ23" s="132"/>
      <c r="AK23" s="139"/>
    </row>
    <row r="24" spans="1:41" ht="15.75" customHeight="1" thickBot="1">
      <c r="A24" s="331"/>
      <c r="B24" s="332"/>
      <c r="C24" s="332"/>
      <c r="D24" s="332"/>
      <c r="E24" s="140" t="s">
        <v>62</v>
      </c>
      <c r="F24" s="140"/>
      <c r="G24" s="140"/>
      <c r="H24" s="140"/>
      <c r="I24" s="140"/>
      <c r="J24" s="140"/>
      <c r="K24" s="350" t="str">
        <f>IF(入力シート!$D$24=0,"",入力シート!$D$24)</f>
        <v/>
      </c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1"/>
    </row>
    <row r="25" spans="1:41" ht="15.75" customHeight="1">
      <c r="A25" s="126"/>
      <c r="B25" s="126" t="s">
        <v>63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</row>
    <row r="26" spans="1:41" ht="15.75" customHeight="1">
      <c r="A26" s="126"/>
      <c r="B26" s="126" t="s">
        <v>64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 t="s">
        <v>220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</row>
    <row r="27" spans="1:41" ht="15.75" customHeight="1">
      <c r="A27" s="126"/>
      <c r="B27" s="126" t="s">
        <v>221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 t="s">
        <v>222</v>
      </c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</row>
    <row r="28" spans="1:41" ht="15.75" customHeight="1">
      <c r="A28" s="126"/>
      <c r="B28" s="126" t="s">
        <v>223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41" ht="15.75" customHeight="1">
      <c r="A29" s="126"/>
      <c r="B29" s="126" t="s">
        <v>224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</row>
    <row r="30" spans="1:41" ht="15.75" customHeight="1">
      <c r="A30" s="126"/>
      <c r="B30" s="126" t="s">
        <v>225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</row>
    <row r="31" spans="1:41" ht="15.7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41" ht="15.75" customHeight="1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O32" s="24"/>
    </row>
    <row r="33" spans="1:37" ht="15.75" customHeight="1">
      <c r="A33" s="335" t="s">
        <v>65</v>
      </c>
      <c r="B33" s="335"/>
      <c r="C33" s="126"/>
      <c r="D33" s="126"/>
      <c r="E33" s="126"/>
      <c r="F33" s="126"/>
      <c r="G33" s="126"/>
      <c r="H33" s="126"/>
      <c r="I33" s="126"/>
      <c r="J33" s="126"/>
      <c r="K33" s="126"/>
      <c r="L33" s="363" t="s">
        <v>45</v>
      </c>
      <c r="M33" s="309"/>
      <c r="N33" s="309"/>
      <c r="O33" s="309"/>
      <c r="P33" s="309"/>
      <c r="Q33" s="364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59"/>
      <c r="AG33" s="359"/>
      <c r="AH33" s="359"/>
      <c r="AI33" s="359"/>
      <c r="AJ33" s="359"/>
      <c r="AK33" s="360"/>
    </row>
    <row r="34" spans="1:37" ht="15.75" customHeight="1">
      <c r="A34" s="335"/>
      <c r="B34" s="335"/>
      <c r="C34" s="126"/>
      <c r="D34" s="126"/>
      <c r="E34" s="126"/>
      <c r="F34" s="126"/>
      <c r="G34" s="126"/>
      <c r="H34" s="126"/>
      <c r="I34" s="126"/>
      <c r="J34" s="126"/>
      <c r="K34" s="126"/>
      <c r="L34" s="275"/>
      <c r="M34" s="276"/>
      <c r="N34" s="276"/>
      <c r="O34" s="276"/>
      <c r="P34" s="276"/>
      <c r="Q34" s="366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361"/>
      <c r="AG34" s="361"/>
      <c r="AH34" s="361"/>
      <c r="AI34" s="361"/>
      <c r="AJ34" s="361"/>
      <c r="AK34" s="362"/>
    </row>
    <row r="35" spans="1:37" ht="15.75" customHeight="1">
      <c r="A35" s="335"/>
      <c r="B35" s="335"/>
      <c r="C35" s="126"/>
      <c r="D35" s="126"/>
      <c r="E35" s="126"/>
      <c r="F35" s="126"/>
      <c r="G35" s="126"/>
      <c r="H35" s="126"/>
      <c r="I35" s="126"/>
      <c r="J35" s="126"/>
      <c r="K35" s="126"/>
      <c r="L35" s="354" t="s">
        <v>66</v>
      </c>
      <c r="M35" s="355"/>
      <c r="N35" s="355"/>
      <c r="O35" s="355"/>
      <c r="P35" s="356"/>
      <c r="Q35" s="123" t="str">
        <f>IF(入力シート!$D$8="第1期キャリア再開支援入試","☑","□")</f>
        <v>□</v>
      </c>
      <c r="R35" s="367" t="s">
        <v>250</v>
      </c>
      <c r="S35" s="367"/>
      <c r="T35" s="367"/>
      <c r="U35" s="367"/>
      <c r="V35" s="367"/>
      <c r="W35" s="367"/>
      <c r="X35" s="367"/>
      <c r="Y35" s="367"/>
      <c r="Z35" s="367"/>
      <c r="AA35" s="367"/>
      <c r="AB35" s="367" t="s">
        <v>257</v>
      </c>
      <c r="AC35" s="367"/>
      <c r="AD35" s="367"/>
      <c r="AE35" s="367"/>
      <c r="AF35" s="367"/>
      <c r="AG35" s="367"/>
      <c r="AH35" s="367"/>
      <c r="AI35" s="367"/>
      <c r="AJ35" s="367"/>
      <c r="AK35" s="368"/>
    </row>
    <row r="36" spans="1:37" ht="15.75" customHeight="1">
      <c r="A36" s="335"/>
      <c r="B36" s="335"/>
      <c r="C36" s="126"/>
      <c r="D36" s="126"/>
      <c r="E36" s="126"/>
      <c r="F36" s="126"/>
      <c r="G36" s="126"/>
      <c r="H36" s="126"/>
      <c r="I36" s="126"/>
      <c r="J36" s="126"/>
      <c r="K36" s="126"/>
      <c r="L36" s="357"/>
      <c r="M36" s="334"/>
      <c r="N36" s="334"/>
      <c r="O36" s="334"/>
      <c r="P36" s="358"/>
      <c r="Q36" s="161" t="str">
        <f>IF(入力シート!$D$8="第2期キャリア再開支援入試","☑","□")</f>
        <v>□</v>
      </c>
      <c r="R36" s="369" t="s">
        <v>251</v>
      </c>
      <c r="S36" s="369"/>
      <c r="T36" s="369"/>
      <c r="U36" s="369"/>
      <c r="V36" s="369"/>
      <c r="W36" s="369"/>
      <c r="X36" s="369"/>
      <c r="Y36" s="369"/>
      <c r="Z36" s="369"/>
      <c r="AA36" s="369"/>
      <c r="AB36" s="369" t="s">
        <v>258</v>
      </c>
      <c r="AC36" s="369"/>
      <c r="AD36" s="369"/>
      <c r="AE36" s="369"/>
      <c r="AF36" s="369"/>
      <c r="AG36" s="369"/>
      <c r="AH36" s="369"/>
      <c r="AI36" s="369"/>
      <c r="AJ36" s="369"/>
      <c r="AK36" s="370"/>
    </row>
    <row r="37" spans="1:37" ht="15.75" customHeight="1">
      <c r="A37" s="335"/>
      <c r="B37" s="335"/>
      <c r="C37" s="126"/>
      <c r="D37" s="126"/>
      <c r="E37" s="126"/>
      <c r="F37" s="126"/>
      <c r="G37" s="126"/>
      <c r="H37" s="126"/>
      <c r="I37" s="126"/>
      <c r="J37" s="126"/>
      <c r="K37" s="126"/>
      <c r="L37" s="275" t="s">
        <v>43</v>
      </c>
      <c r="M37" s="276"/>
      <c r="N37" s="276"/>
      <c r="O37" s="276"/>
      <c r="P37" s="276"/>
      <c r="Q37" s="124" t="str">
        <f>IF(入力シート!$D$6="情報アーキテクチャ専攻","☑","□")</f>
        <v>□</v>
      </c>
      <c r="R37" s="367" t="s">
        <v>252</v>
      </c>
      <c r="S37" s="367"/>
      <c r="T37" s="367"/>
      <c r="U37" s="367"/>
      <c r="V37" s="367"/>
      <c r="W37" s="367"/>
      <c r="X37" s="367"/>
      <c r="Y37" s="371"/>
      <c r="Z37" s="276" t="s">
        <v>44</v>
      </c>
      <c r="AA37" s="276"/>
      <c r="AB37" s="276"/>
      <c r="AC37" s="276"/>
      <c r="AD37" s="382" t="s">
        <v>249</v>
      </c>
      <c r="AE37" s="367" t="s">
        <v>256</v>
      </c>
      <c r="AF37" s="367"/>
      <c r="AG37" s="367"/>
      <c r="AH37" s="367"/>
      <c r="AI37" s="367"/>
      <c r="AJ37" s="367"/>
      <c r="AK37" s="368"/>
    </row>
    <row r="38" spans="1:37" ht="15.75" customHeight="1">
      <c r="A38" s="335"/>
      <c r="B38" s="335"/>
      <c r="C38" s="141"/>
      <c r="D38" s="141"/>
      <c r="E38" s="141"/>
      <c r="F38" s="141"/>
      <c r="G38" s="141"/>
      <c r="H38" s="141"/>
      <c r="I38" s="141"/>
      <c r="J38" s="141"/>
      <c r="K38" s="142"/>
      <c r="L38" s="275"/>
      <c r="M38" s="276"/>
      <c r="N38" s="276"/>
      <c r="O38" s="276"/>
      <c r="P38" s="276"/>
      <c r="Q38" s="125" t="str">
        <f>IF(入力シート!$D$6="創造技術専攻","☑","□")</f>
        <v>□</v>
      </c>
      <c r="R38" s="375" t="s">
        <v>118</v>
      </c>
      <c r="S38" s="375"/>
      <c r="T38" s="375"/>
      <c r="U38" s="375"/>
      <c r="V38" s="375"/>
      <c r="W38" s="375"/>
      <c r="X38" s="375"/>
      <c r="Y38" s="376"/>
      <c r="Z38" s="276"/>
      <c r="AA38" s="276"/>
      <c r="AB38" s="276"/>
      <c r="AC38" s="276"/>
      <c r="AD38" s="379"/>
      <c r="AE38" s="383"/>
      <c r="AF38" s="383"/>
      <c r="AG38" s="383"/>
      <c r="AH38" s="383"/>
      <c r="AI38" s="383"/>
      <c r="AJ38" s="383"/>
      <c r="AK38" s="384"/>
    </row>
    <row r="39" spans="1:37" ht="15.75" customHeight="1">
      <c r="A39" s="335"/>
      <c r="B39" s="335"/>
      <c r="C39" s="141"/>
      <c r="D39" s="141"/>
      <c r="E39" s="141"/>
      <c r="F39" s="141"/>
      <c r="G39" s="141"/>
      <c r="H39" s="141"/>
      <c r="I39" s="141"/>
      <c r="J39" s="141"/>
      <c r="K39" s="142"/>
      <c r="L39" s="320" t="s">
        <v>226</v>
      </c>
      <c r="M39" s="374"/>
      <c r="N39" s="374"/>
      <c r="O39" s="374"/>
      <c r="P39" s="374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97"/>
    </row>
    <row r="40" spans="1:37" ht="15.75" customHeight="1">
      <c r="A40" s="335"/>
      <c r="B40" s="335"/>
      <c r="C40" s="126"/>
      <c r="D40" s="126"/>
      <c r="E40" s="126"/>
      <c r="F40" s="126"/>
      <c r="G40" s="126"/>
      <c r="H40" s="126"/>
      <c r="I40" s="126"/>
      <c r="J40" s="126"/>
      <c r="K40" s="126"/>
      <c r="L40" s="320"/>
      <c r="M40" s="374"/>
      <c r="N40" s="374"/>
      <c r="O40" s="374"/>
      <c r="P40" s="374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97"/>
    </row>
    <row r="41" spans="1:37" ht="15.75" customHeight="1">
      <c r="A41" s="335"/>
      <c r="B41" s="335"/>
      <c r="C41" s="126"/>
      <c r="D41" s="126"/>
      <c r="E41" s="126"/>
      <c r="F41" s="126"/>
      <c r="G41" s="126"/>
      <c r="H41" s="126"/>
      <c r="I41" s="126"/>
      <c r="J41" s="126"/>
      <c r="K41" s="126"/>
      <c r="L41" s="275" t="s">
        <v>47</v>
      </c>
      <c r="M41" s="276"/>
      <c r="N41" s="276"/>
      <c r="O41" s="276"/>
      <c r="P41" s="276"/>
      <c r="Q41" s="380" t="str">
        <f>入力シート!O16</f>
        <v>　　</v>
      </c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1"/>
    </row>
    <row r="42" spans="1:37" ht="15.75" customHeight="1">
      <c r="A42" s="335"/>
      <c r="B42" s="335"/>
      <c r="C42" s="126"/>
      <c r="D42" s="126"/>
      <c r="E42" s="126"/>
      <c r="F42" s="126"/>
      <c r="G42" s="126"/>
      <c r="H42" s="126"/>
      <c r="I42" s="126"/>
      <c r="J42" s="126"/>
      <c r="K42" s="126"/>
      <c r="L42" s="275" t="s">
        <v>48</v>
      </c>
      <c r="M42" s="276"/>
      <c r="N42" s="276"/>
      <c r="O42" s="276"/>
      <c r="P42" s="276"/>
      <c r="Q42" s="343" t="str">
        <f>入力シート!O15</f>
        <v>　　</v>
      </c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4"/>
    </row>
    <row r="43" spans="1:37" ht="15.75" customHeight="1">
      <c r="A43" s="335"/>
      <c r="B43" s="335"/>
      <c r="C43" s="126"/>
      <c r="D43" s="126"/>
      <c r="E43" s="126"/>
      <c r="F43" s="126"/>
      <c r="G43" s="126"/>
      <c r="H43" s="126"/>
      <c r="I43" s="126"/>
      <c r="J43" s="126"/>
      <c r="K43" s="126"/>
      <c r="L43" s="330"/>
      <c r="M43" s="310"/>
      <c r="N43" s="310"/>
      <c r="O43" s="310"/>
      <c r="P43" s="310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6"/>
    </row>
    <row r="44" spans="1:37" ht="15.75" customHeight="1" thickBot="1">
      <c r="A44" s="335"/>
      <c r="B44" s="335"/>
      <c r="C44" s="126"/>
      <c r="D44" s="126"/>
      <c r="E44" s="126"/>
      <c r="F44" s="126"/>
      <c r="G44" s="126"/>
      <c r="H44" s="126"/>
      <c r="I44" s="126"/>
      <c r="J44" s="126"/>
      <c r="K44" s="126"/>
      <c r="L44" s="331"/>
      <c r="M44" s="332"/>
      <c r="N44" s="332"/>
      <c r="O44" s="332"/>
      <c r="P44" s="332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8"/>
    </row>
    <row r="45" spans="1:37" ht="15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</row>
    <row r="46" spans="1:37" ht="15.75" customHeight="1" thickBo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</row>
    <row r="47" spans="1:37" ht="15.75" customHeight="1">
      <c r="A47" s="143"/>
      <c r="B47" s="143"/>
      <c r="C47" s="126"/>
      <c r="D47" s="126"/>
      <c r="E47" s="126"/>
      <c r="F47" s="126"/>
      <c r="G47" s="126"/>
      <c r="H47" s="126"/>
      <c r="I47" s="126"/>
      <c r="J47" s="126"/>
      <c r="K47" s="126"/>
      <c r="L47" s="363" t="s">
        <v>45</v>
      </c>
      <c r="M47" s="309"/>
      <c r="N47" s="309"/>
      <c r="O47" s="309"/>
      <c r="P47" s="309"/>
      <c r="Q47" s="377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59"/>
      <c r="AG47" s="359"/>
      <c r="AH47" s="359"/>
      <c r="AI47" s="359"/>
      <c r="AJ47" s="359"/>
      <c r="AK47" s="360"/>
    </row>
    <row r="48" spans="1:37" ht="15.75" customHeight="1">
      <c r="A48" s="143"/>
      <c r="B48" s="143"/>
      <c r="C48" s="126"/>
      <c r="D48" s="126"/>
      <c r="E48" s="126"/>
      <c r="F48" s="126"/>
      <c r="G48" s="126"/>
      <c r="H48" s="126"/>
      <c r="I48" s="126"/>
      <c r="J48" s="126"/>
      <c r="K48" s="126"/>
      <c r="L48" s="275"/>
      <c r="M48" s="276"/>
      <c r="N48" s="276"/>
      <c r="O48" s="276"/>
      <c r="P48" s="276"/>
      <c r="Q48" s="379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61"/>
      <c r="AG48" s="361"/>
      <c r="AH48" s="361"/>
      <c r="AI48" s="361"/>
      <c r="AJ48" s="361"/>
      <c r="AK48" s="362"/>
    </row>
    <row r="49" spans="1:37" ht="15.75" customHeight="1">
      <c r="A49" s="143"/>
      <c r="B49" s="143"/>
      <c r="C49" s="126"/>
      <c r="D49" s="126"/>
      <c r="E49" s="126"/>
      <c r="F49" s="126"/>
      <c r="G49" s="126"/>
      <c r="H49" s="126"/>
      <c r="I49" s="126"/>
      <c r="J49" s="126"/>
      <c r="K49" s="126"/>
      <c r="L49" s="354" t="s">
        <v>66</v>
      </c>
      <c r="M49" s="355"/>
      <c r="N49" s="355"/>
      <c r="O49" s="355"/>
      <c r="P49" s="356"/>
      <c r="Q49" s="123" t="str">
        <f>IF(入力シート!$D$8="第1期キャリア再開支援入試","☑","□")</f>
        <v>□</v>
      </c>
      <c r="R49" s="367" t="s">
        <v>250</v>
      </c>
      <c r="S49" s="367"/>
      <c r="T49" s="367"/>
      <c r="U49" s="367"/>
      <c r="V49" s="367"/>
      <c r="W49" s="367"/>
      <c r="X49" s="367"/>
      <c r="Y49" s="367"/>
      <c r="Z49" s="367"/>
      <c r="AA49" s="367"/>
      <c r="AB49" s="367" t="s">
        <v>257</v>
      </c>
      <c r="AC49" s="367"/>
      <c r="AD49" s="367"/>
      <c r="AE49" s="367"/>
      <c r="AF49" s="367"/>
      <c r="AG49" s="367"/>
      <c r="AH49" s="367"/>
      <c r="AI49" s="367"/>
      <c r="AJ49" s="367"/>
      <c r="AK49" s="368"/>
    </row>
    <row r="50" spans="1:37" ht="15.75" customHeight="1">
      <c r="A50" s="143"/>
      <c r="B50" s="143"/>
      <c r="C50" s="126"/>
      <c r="D50" s="126"/>
      <c r="E50" s="126"/>
      <c r="F50" s="126"/>
      <c r="G50" s="126"/>
      <c r="H50" s="126"/>
      <c r="I50" s="126"/>
      <c r="J50" s="126"/>
      <c r="K50" s="126"/>
      <c r="L50" s="357"/>
      <c r="M50" s="334"/>
      <c r="N50" s="334"/>
      <c r="O50" s="334"/>
      <c r="P50" s="358"/>
      <c r="Q50" s="161" t="str">
        <f>IF(入力シート!$D$8="第2期キャリア再開支援入試","☑","□")</f>
        <v>□</v>
      </c>
      <c r="R50" s="369" t="s">
        <v>251</v>
      </c>
      <c r="S50" s="369"/>
      <c r="T50" s="369"/>
      <c r="U50" s="369"/>
      <c r="V50" s="369"/>
      <c r="W50" s="369"/>
      <c r="X50" s="369"/>
      <c r="Y50" s="369"/>
      <c r="Z50" s="369"/>
      <c r="AA50" s="369"/>
      <c r="AB50" s="369" t="s">
        <v>258</v>
      </c>
      <c r="AC50" s="369"/>
      <c r="AD50" s="369"/>
      <c r="AE50" s="369"/>
      <c r="AF50" s="369"/>
      <c r="AG50" s="369"/>
      <c r="AH50" s="369"/>
      <c r="AI50" s="369"/>
      <c r="AJ50" s="369"/>
      <c r="AK50" s="370"/>
    </row>
    <row r="51" spans="1:37" ht="15.75" customHeight="1">
      <c r="A51" s="397" t="s">
        <v>67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8"/>
      <c r="L51" s="275" t="s">
        <v>43</v>
      </c>
      <c r="M51" s="276"/>
      <c r="N51" s="276"/>
      <c r="O51" s="276"/>
      <c r="P51" s="276"/>
      <c r="Q51" s="124" t="str">
        <f>IF(入力シート!$D$6="情報アーキテクチャ専攻","☑","□")</f>
        <v>□</v>
      </c>
      <c r="R51" s="367" t="s">
        <v>252</v>
      </c>
      <c r="S51" s="367"/>
      <c r="T51" s="367"/>
      <c r="U51" s="367"/>
      <c r="V51" s="367"/>
      <c r="W51" s="367"/>
      <c r="X51" s="367"/>
      <c r="Y51" s="371"/>
      <c r="Z51" s="276" t="s">
        <v>44</v>
      </c>
      <c r="AA51" s="276"/>
      <c r="AB51" s="276"/>
      <c r="AC51" s="276"/>
      <c r="AD51" s="382" t="s">
        <v>249</v>
      </c>
      <c r="AE51" s="367" t="s">
        <v>256</v>
      </c>
      <c r="AF51" s="367"/>
      <c r="AG51" s="367"/>
      <c r="AH51" s="367"/>
      <c r="AI51" s="367"/>
      <c r="AJ51" s="367"/>
      <c r="AK51" s="368"/>
    </row>
    <row r="52" spans="1:37" ht="15.75" customHeight="1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8"/>
      <c r="L52" s="275"/>
      <c r="M52" s="276"/>
      <c r="N52" s="276"/>
      <c r="O52" s="276"/>
      <c r="P52" s="276"/>
      <c r="Q52" s="125" t="str">
        <f>IF(入力シート!$D$6="創造技術専攻","☑","□")</f>
        <v>□</v>
      </c>
      <c r="R52" s="372" t="s">
        <v>118</v>
      </c>
      <c r="S52" s="372"/>
      <c r="T52" s="372"/>
      <c r="U52" s="372"/>
      <c r="V52" s="372"/>
      <c r="W52" s="372"/>
      <c r="X52" s="372"/>
      <c r="Y52" s="373"/>
      <c r="Z52" s="310"/>
      <c r="AA52" s="310"/>
      <c r="AB52" s="310"/>
      <c r="AC52" s="310"/>
      <c r="AD52" s="402"/>
      <c r="AE52" s="369"/>
      <c r="AF52" s="369"/>
      <c r="AG52" s="369"/>
      <c r="AH52" s="369"/>
      <c r="AI52" s="369"/>
      <c r="AJ52" s="369"/>
      <c r="AK52" s="370"/>
    </row>
    <row r="53" spans="1:37" ht="15.75" customHeight="1">
      <c r="A53" s="143"/>
      <c r="B53" s="143"/>
      <c r="C53" s="126"/>
      <c r="D53" s="126"/>
      <c r="E53" s="126"/>
      <c r="F53" s="126"/>
      <c r="G53" s="126"/>
      <c r="H53" s="126"/>
      <c r="I53" s="126"/>
      <c r="J53" s="126"/>
      <c r="K53" s="126"/>
      <c r="L53" s="320" t="s">
        <v>226</v>
      </c>
      <c r="M53" s="374"/>
      <c r="N53" s="374"/>
      <c r="O53" s="374"/>
      <c r="P53" s="374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</row>
    <row r="54" spans="1:37" ht="15.75" customHeight="1">
      <c r="A54" s="143"/>
      <c r="B54" s="143"/>
      <c r="C54" s="126"/>
      <c r="D54" s="126"/>
      <c r="E54" s="126"/>
      <c r="F54" s="126"/>
      <c r="G54" s="126"/>
      <c r="H54" s="126"/>
      <c r="I54" s="126"/>
      <c r="J54" s="126"/>
      <c r="K54" s="126"/>
      <c r="L54" s="320"/>
      <c r="M54" s="374"/>
      <c r="N54" s="374"/>
      <c r="O54" s="374"/>
      <c r="P54" s="374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</row>
    <row r="55" spans="1:37" ht="15.75" customHeight="1">
      <c r="A55" s="143"/>
      <c r="B55" s="143"/>
      <c r="C55" s="126"/>
      <c r="D55" s="126"/>
      <c r="E55" s="126"/>
      <c r="F55" s="126"/>
      <c r="G55" s="126"/>
      <c r="H55" s="126"/>
      <c r="I55" s="126"/>
      <c r="J55" s="126"/>
      <c r="K55" s="126"/>
      <c r="L55" s="275" t="s">
        <v>68</v>
      </c>
      <c r="M55" s="276"/>
      <c r="N55" s="276"/>
      <c r="O55" s="276"/>
      <c r="P55" s="276"/>
      <c r="Q55" s="399" t="str">
        <f>入力シート!O16</f>
        <v>　　</v>
      </c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1"/>
    </row>
    <row r="56" spans="1:37" ht="15.75" customHeight="1">
      <c r="A56" s="143"/>
      <c r="B56" s="143"/>
      <c r="C56" s="126"/>
      <c r="D56" s="126"/>
      <c r="E56" s="126"/>
      <c r="F56" s="126"/>
      <c r="G56" s="126"/>
      <c r="H56" s="126"/>
      <c r="I56" s="126"/>
      <c r="J56" s="126"/>
      <c r="K56" s="126"/>
      <c r="L56" s="354" t="s">
        <v>48</v>
      </c>
      <c r="M56" s="355"/>
      <c r="N56" s="355"/>
      <c r="O56" s="355"/>
      <c r="P56" s="356"/>
      <c r="Q56" s="388" t="str">
        <f>入力シート!O15</f>
        <v>　　</v>
      </c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90"/>
    </row>
    <row r="57" spans="1:37" ht="15.75" customHeight="1">
      <c r="A57" s="143"/>
      <c r="B57" s="143"/>
      <c r="C57" s="126"/>
      <c r="D57" s="126"/>
      <c r="E57" s="126"/>
      <c r="F57" s="126"/>
      <c r="G57" s="126"/>
      <c r="H57" s="126"/>
      <c r="I57" s="126"/>
      <c r="J57" s="126"/>
      <c r="K57" s="126"/>
      <c r="L57" s="357"/>
      <c r="M57" s="334"/>
      <c r="N57" s="334"/>
      <c r="O57" s="334"/>
      <c r="P57" s="358"/>
      <c r="Q57" s="391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3"/>
    </row>
    <row r="58" spans="1:37" ht="15.75" customHeight="1" thickBot="1">
      <c r="A58" s="143"/>
      <c r="B58" s="143"/>
      <c r="C58" s="126"/>
      <c r="D58" s="126"/>
      <c r="E58" s="126"/>
      <c r="F58" s="126"/>
      <c r="G58" s="126"/>
      <c r="H58" s="126"/>
      <c r="I58" s="126"/>
      <c r="J58" s="126"/>
      <c r="K58" s="126"/>
      <c r="L58" s="385"/>
      <c r="M58" s="386"/>
      <c r="N58" s="386"/>
      <c r="O58" s="386"/>
      <c r="P58" s="387"/>
      <c r="Q58" s="394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</row>
    <row r="59" spans="1:37" ht="15.75" customHeight="1">
      <c r="A59" s="126"/>
      <c r="B59" s="126" t="s">
        <v>69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ht="15.75" customHeight="1">
      <c r="A60" s="126"/>
      <c r="B60" s="126" t="s">
        <v>70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ht="15.75" customHeight="1">
      <c r="A61" s="126"/>
      <c r="B61" s="126" t="s">
        <v>115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</sheetData>
  <sheetProtection algorithmName="SHA-512" hashValue="jDFqqht/zyNeS1ITAlLDQx3TIReG9Meatyzo+yph0SDbluzDmSLEt4oxDuYfMZ37hnlZEFBRLiuVSagm25fJlg==" saltValue="akkbVY2MVBH3jORI4Tt/yw==" spinCount="100000" sheet="1" objects="1" scenarios="1"/>
  <mergeCells count="89">
    <mergeCell ref="L56:P58"/>
    <mergeCell ref="Q56:AK58"/>
    <mergeCell ref="A51:K52"/>
    <mergeCell ref="L55:P55"/>
    <mergeCell ref="Q55:AK55"/>
    <mergeCell ref="L53:P54"/>
    <mergeCell ref="Q53:AK54"/>
    <mergeCell ref="AD51:AD52"/>
    <mergeCell ref="AE51:AK52"/>
    <mergeCell ref="L39:P40"/>
    <mergeCell ref="R37:Y37"/>
    <mergeCell ref="R38:Y38"/>
    <mergeCell ref="Q39:AK40"/>
    <mergeCell ref="AF47:AK48"/>
    <mergeCell ref="Q47:AE48"/>
    <mergeCell ref="L37:P38"/>
    <mergeCell ref="Z37:AC38"/>
    <mergeCell ref="L41:P41"/>
    <mergeCell ref="Q41:AK41"/>
    <mergeCell ref="L42:P44"/>
    <mergeCell ref="L47:P48"/>
    <mergeCell ref="AD37:AD38"/>
    <mergeCell ref="AE37:AK38"/>
    <mergeCell ref="L49:P50"/>
    <mergeCell ref="L51:P52"/>
    <mergeCell ref="R51:Y51"/>
    <mergeCell ref="Z51:AC52"/>
    <mergeCell ref="R52:Y52"/>
    <mergeCell ref="AB49:AK49"/>
    <mergeCell ref="R49:AA49"/>
    <mergeCell ref="R50:AA50"/>
    <mergeCell ref="AB50:AK50"/>
    <mergeCell ref="AA22:AE23"/>
    <mergeCell ref="K24:AK24"/>
    <mergeCell ref="AB20:AK20"/>
    <mergeCell ref="L35:P36"/>
    <mergeCell ref="AF33:AK34"/>
    <mergeCell ref="L33:P34"/>
    <mergeCell ref="Q33:AE34"/>
    <mergeCell ref="R35:AA35"/>
    <mergeCell ref="AB35:AK35"/>
    <mergeCell ref="R36:AA36"/>
    <mergeCell ref="AB36:AK36"/>
    <mergeCell ref="A21:D24"/>
    <mergeCell ref="E22:G23"/>
    <mergeCell ref="A33:B44"/>
    <mergeCell ref="F12:G12"/>
    <mergeCell ref="F13:G13"/>
    <mergeCell ref="F14:G14"/>
    <mergeCell ref="F15:G15"/>
    <mergeCell ref="E18:AK19"/>
    <mergeCell ref="E20:S20"/>
    <mergeCell ref="Q16:S16"/>
    <mergeCell ref="U16:W16"/>
    <mergeCell ref="Y16:AA16"/>
    <mergeCell ref="AE16:AK16"/>
    <mergeCell ref="F17:H17"/>
    <mergeCell ref="H22:X23"/>
    <mergeCell ref="Q42:AK44"/>
    <mergeCell ref="J17:M17"/>
    <mergeCell ref="A1:AK2"/>
    <mergeCell ref="A3:AK4"/>
    <mergeCell ref="A6:D7"/>
    <mergeCell ref="N6:Q7"/>
    <mergeCell ref="Z6:AK7"/>
    <mergeCell ref="V11:W11"/>
    <mergeCell ref="I12:AK13"/>
    <mergeCell ref="I14:AK15"/>
    <mergeCell ref="L11:N11"/>
    <mergeCell ref="P11:R11"/>
    <mergeCell ref="A12:D16"/>
    <mergeCell ref="A17:D20"/>
    <mergeCell ref="AC9:AK9"/>
    <mergeCell ref="AC10:AK10"/>
    <mergeCell ref="S6:Y7"/>
    <mergeCell ref="AX6:BJ11"/>
    <mergeCell ref="A8:D8"/>
    <mergeCell ref="F6:M6"/>
    <mergeCell ref="F7:M7"/>
    <mergeCell ref="Z8:AB8"/>
    <mergeCell ref="E8:Y8"/>
    <mergeCell ref="E9:Y10"/>
    <mergeCell ref="AA9:AB9"/>
    <mergeCell ref="AA10:AB10"/>
    <mergeCell ref="A11:D11"/>
    <mergeCell ref="AC8:AK8"/>
    <mergeCell ref="A9:D10"/>
    <mergeCell ref="H11:J11"/>
    <mergeCell ref="R6:R7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view="pageBreakPreview" zoomScale="85" zoomScaleNormal="75" zoomScaleSheetLayoutView="85" workbookViewId="0">
      <selection activeCell="C23" sqref="C23:H25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580" t="s">
        <v>71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1" t="s">
        <v>72</v>
      </c>
      <c r="M1" s="582"/>
      <c r="N1" s="583"/>
      <c r="O1" s="557" t="str">
        <f>IF(入力シート!$C$90=0,"",入力シート!$C$90)</f>
        <v/>
      </c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9"/>
    </row>
    <row r="2" spans="1:27" ht="21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491"/>
      <c r="M2" s="492"/>
      <c r="N2" s="493"/>
      <c r="O2" s="524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6"/>
    </row>
    <row r="3" spans="1:27" ht="12.75" customHeight="1">
      <c r="A3" s="422" t="s">
        <v>126</v>
      </c>
      <c r="B3" s="423"/>
      <c r="C3" s="434" t="str">
        <f>IF(入力シート!$D$6="情報アーキテクチャ専攻","○","")</f>
        <v/>
      </c>
      <c r="D3" s="436" t="s">
        <v>73</v>
      </c>
      <c r="E3" s="436"/>
      <c r="F3" s="436"/>
      <c r="G3" s="436"/>
      <c r="H3" s="436"/>
      <c r="I3" s="436"/>
      <c r="J3" s="436"/>
      <c r="K3" s="437"/>
      <c r="L3" s="491"/>
      <c r="M3" s="492"/>
      <c r="N3" s="493"/>
      <c r="O3" s="524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6"/>
    </row>
    <row r="4" spans="1:27" ht="12.75" customHeight="1">
      <c r="A4" s="424"/>
      <c r="B4" s="425"/>
      <c r="C4" s="435" t="str">
        <f>IF(入力シート!$D$6="情報アーキテクチャ専攻","☑","□")</f>
        <v>□</v>
      </c>
      <c r="D4" s="438"/>
      <c r="E4" s="438"/>
      <c r="F4" s="438"/>
      <c r="G4" s="438"/>
      <c r="H4" s="438"/>
      <c r="I4" s="438"/>
      <c r="J4" s="438"/>
      <c r="K4" s="439"/>
      <c r="L4" s="491"/>
      <c r="M4" s="492"/>
      <c r="N4" s="493"/>
      <c r="O4" s="524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6"/>
    </row>
    <row r="5" spans="1:27" ht="12.75" customHeight="1">
      <c r="A5" s="567" t="s">
        <v>234</v>
      </c>
      <c r="B5" s="568"/>
      <c r="C5" s="435" t="str">
        <f>IF(入力シート!$D$6="情報アーキテクチャ専攻","☑","□")</f>
        <v>□</v>
      </c>
      <c r="D5" s="438"/>
      <c r="E5" s="438"/>
      <c r="F5" s="438"/>
      <c r="G5" s="438"/>
      <c r="H5" s="438"/>
      <c r="I5" s="438"/>
      <c r="J5" s="438"/>
      <c r="K5" s="439"/>
      <c r="L5" s="491"/>
      <c r="M5" s="492"/>
      <c r="N5" s="493"/>
      <c r="O5" s="524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6"/>
    </row>
    <row r="6" spans="1:27" ht="12.75" customHeight="1">
      <c r="A6" s="567"/>
      <c r="B6" s="568"/>
      <c r="C6" s="440" t="str">
        <f>IF(入力シート!$D$6="創造技術専攻","○","")</f>
        <v/>
      </c>
      <c r="D6" s="459" t="s">
        <v>74</v>
      </c>
      <c r="E6" s="460"/>
      <c r="F6" s="460"/>
      <c r="G6" s="460"/>
      <c r="H6" s="460"/>
      <c r="I6" s="460"/>
      <c r="J6" s="460"/>
      <c r="K6" s="461"/>
      <c r="L6" s="491"/>
      <c r="M6" s="492"/>
      <c r="N6" s="493"/>
      <c r="O6" s="524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6"/>
    </row>
    <row r="7" spans="1:27" ht="12.75" customHeight="1">
      <c r="A7" s="567"/>
      <c r="B7" s="568"/>
      <c r="C7" s="441" t="str">
        <f>IF(入力シート!$D$6="情報アーキテクチャ専攻","☑","□")</f>
        <v>□</v>
      </c>
      <c r="D7" s="462"/>
      <c r="E7" s="463"/>
      <c r="F7" s="463"/>
      <c r="G7" s="463"/>
      <c r="H7" s="463"/>
      <c r="I7" s="463"/>
      <c r="J7" s="463"/>
      <c r="K7" s="464"/>
      <c r="L7" s="491"/>
      <c r="M7" s="492"/>
      <c r="N7" s="493"/>
      <c r="O7" s="524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6"/>
    </row>
    <row r="8" spans="1:27" ht="12.75" customHeight="1" thickBot="1">
      <c r="A8" s="569"/>
      <c r="B8" s="570"/>
      <c r="C8" s="442" t="str">
        <f>IF(入力シート!$D$6="情報アーキテクチャ専攻","☑","□")</f>
        <v>□</v>
      </c>
      <c r="D8" s="465"/>
      <c r="E8" s="466"/>
      <c r="F8" s="466"/>
      <c r="G8" s="466"/>
      <c r="H8" s="466"/>
      <c r="I8" s="466"/>
      <c r="J8" s="466"/>
      <c r="K8" s="467"/>
      <c r="L8" s="491"/>
      <c r="M8" s="492"/>
      <c r="N8" s="493"/>
      <c r="O8" s="524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6"/>
    </row>
    <row r="9" spans="1:27" ht="24.75" customHeight="1">
      <c r="A9" s="422" t="s">
        <v>233</v>
      </c>
      <c r="B9" s="423"/>
      <c r="C9" s="451" t="s">
        <v>253</v>
      </c>
      <c r="D9" s="453" t="s">
        <v>259</v>
      </c>
      <c r="E9" s="454"/>
      <c r="F9" s="454"/>
      <c r="G9" s="454"/>
      <c r="H9" s="454"/>
      <c r="I9" s="454"/>
      <c r="J9" s="454"/>
      <c r="K9" s="455"/>
      <c r="L9" s="491"/>
      <c r="M9" s="492"/>
      <c r="N9" s="493"/>
      <c r="O9" s="524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6"/>
    </row>
    <row r="10" spans="1:27" ht="24.75" customHeight="1" thickBot="1">
      <c r="A10" s="443"/>
      <c r="B10" s="444"/>
      <c r="C10" s="452"/>
      <c r="D10" s="456"/>
      <c r="E10" s="457"/>
      <c r="F10" s="457"/>
      <c r="G10" s="457"/>
      <c r="H10" s="457"/>
      <c r="I10" s="457"/>
      <c r="J10" s="457"/>
      <c r="K10" s="458"/>
      <c r="L10" s="491"/>
      <c r="M10" s="492"/>
      <c r="N10" s="493"/>
      <c r="O10" s="524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6"/>
    </row>
    <row r="11" spans="1:27" ht="21.75" customHeight="1">
      <c r="A11" s="584" t="s">
        <v>75</v>
      </c>
      <c r="B11" s="585"/>
      <c r="C11" s="426" t="str">
        <f>IF(入力シート!$D$8="第1期キャリア再開支援入試","○","")</f>
        <v/>
      </c>
      <c r="D11" s="428" t="s">
        <v>245</v>
      </c>
      <c r="E11" s="429"/>
      <c r="F11" s="429"/>
      <c r="G11" s="429"/>
      <c r="H11" s="429" t="s">
        <v>260</v>
      </c>
      <c r="I11" s="429"/>
      <c r="J11" s="429"/>
      <c r="K11" s="432"/>
      <c r="L11" s="491"/>
      <c r="M11" s="492"/>
      <c r="N11" s="493"/>
      <c r="O11" s="524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6"/>
    </row>
    <row r="12" spans="1:27" ht="21.75" customHeight="1">
      <c r="A12" s="586" t="s">
        <v>231</v>
      </c>
      <c r="B12" s="587"/>
      <c r="C12" s="427"/>
      <c r="D12" s="430"/>
      <c r="E12" s="431"/>
      <c r="F12" s="431"/>
      <c r="G12" s="431"/>
      <c r="H12" s="431"/>
      <c r="I12" s="431"/>
      <c r="J12" s="431"/>
      <c r="K12" s="433"/>
      <c r="L12" s="491"/>
      <c r="M12" s="492"/>
      <c r="N12" s="493"/>
      <c r="O12" s="524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6"/>
    </row>
    <row r="13" spans="1:27" ht="42.75" customHeight="1" thickBot="1">
      <c r="A13" s="588"/>
      <c r="B13" s="589"/>
      <c r="C13" s="162" t="str">
        <f>IF(入力シート!$D$8="第2期キャリア再開支援入試","○","")</f>
        <v/>
      </c>
      <c r="D13" s="445" t="s">
        <v>246</v>
      </c>
      <c r="E13" s="446"/>
      <c r="F13" s="446"/>
      <c r="G13" s="446"/>
      <c r="H13" s="447" t="s">
        <v>261</v>
      </c>
      <c r="I13" s="447"/>
      <c r="J13" s="447"/>
      <c r="K13" s="448"/>
      <c r="L13" s="491"/>
      <c r="M13" s="492"/>
      <c r="N13" s="493"/>
      <c r="O13" s="524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6"/>
    </row>
    <row r="14" spans="1:27" ht="21" customHeight="1">
      <c r="A14" s="470"/>
      <c r="B14" s="471"/>
      <c r="C14" s="472" t="s">
        <v>76</v>
      </c>
      <c r="D14" s="471"/>
      <c r="E14" s="26" t="s">
        <v>77</v>
      </c>
      <c r="F14" s="472" t="s">
        <v>78</v>
      </c>
      <c r="G14" s="471"/>
      <c r="H14" s="472" t="s">
        <v>79</v>
      </c>
      <c r="I14" s="471"/>
      <c r="J14" s="575" t="str">
        <f>CONCATENATE(入力シート!D17," 年 ",入力シート!G17," 月 ",入力シート!I17," 日")</f>
        <v xml:space="preserve"> 年  月  日</v>
      </c>
      <c r="K14" s="576"/>
      <c r="L14" s="491"/>
      <c r="M14" s="492"/>
      <c r="N14" s="493"/>
      <c r="O14" s="524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6"/>
    </row>
    <row r="15" spans="1:27" ht="21" customHeight="1">
      <c r="A15" s="577" t="s">
        <v>80</v>
      </c>
      <c r="B15" s="450"/>
      <c r="C15" s="578" t="str">
        <f>IF(入力シート!$D$11=0,"",入力シート!$D$11)</f>
        <v/>
      </c>
      <c r="D15" s="579"/>
      <c r="E15" s="144" t="str">
        <f>IF(入力シート!$D$13=0,"",入力シート!$D$13)</f>
        <v/>
      </c>
      <c r="F15" s="578" t="str">
        <f>IF(入力シート!$H$11=0,"",入力シート!$H$11)</f>
        <v/>
      </c>
      <c r="G15" s="579"/>
      <c r="H15" s="449" t="s">
        <v>11</v>
      </c>
      <c r="I15" s="450"/>
      <c r="J15" s="145" t="str">
        <f>IFERROR(IF(入力シート!$O$19="#VALUE!","",入力シート!$O$19),"")</f>
        <v/>
      </c>
      <c r="K15" s="80" t="s">
        <v>164</v>
      </c>
      <c r="L15" s="491"/>
      <c r="M15" s="492"/>
      <c r="N15" s="493"/>
      <c r="O15" s="524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6"/>
    </row>
    <row r="16" spans="1:27" ht="21" customHeight="1">
      <c r="A16" s="403" t="s">
        <v>81</v>
      </c>
      <c r="B16" s="404"/>
      <c r="C16" s="409" t="str">
        <f>IF(入力シート!$D$10=0,"",入力シート!$D$10)</f>
        <v/>
      </c>
      <c r="D16" s="410"/>
      <c r="E16" s="560" t="str">
        <f>IF(入力シート!$D$12=0,"",入力シート!$D$12)</f>
        <v/>
      </c>
      <c r="F16" s="409" t="str">
        <f>IF(入力シート!$H$10=0,"",入力シート!$H$10)</f>
        <v/>
      </c>
      <c r="G16" s="410"/>
      <c r="H16" s="449" t="s">
        <v>9</v>
      </c>
      <c r="I16" s="450"/>
      <c r="J16" s="571" t="str">
        <f>IF(入力シート!$D$14="男","男",IF(入力シート!$D$14="女","女","男　　・　　女"))</f>
        <v>男　　・　　女</v>
      </c>
      <c r="K16" s="572"/>
      <c r="L16" s="491"/>
      <c r="M16" s="492"/>
      <c r="N16" s="493"/>
      <c r="O16" s="524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6"/>
    </row>
    <row r="17" spans="1:28" ht="21" customHeight="1">
      <c r="A17" s="405"/>
      <c r="B17" s="406"/>
      <c r="C17" s="411"/>
      <c r="D17" s="412"/>
      <c r="E17" s="561"/>
      <c r="F17" s="411"/>
      <c r="G17" s="412"/>
      <c r="H17" s="565" t="s">
        <v>82</v>
      </c>
      <c r="I17" s="566"/>
      <c r="J17" s="563" t="str">
        <f>IF(入力シート!$D$15=0,"",入力シート!$D$15)</f>
        <v/>
      </c>
      <c r="K17" s="564"/>
      <c r="L17" s="491"/>
      <c r="M17" s="492"/>
      <c r="N17" s="493"/>
      <c r="O17" s="524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6"/>
    </row>
    <row r="18" spans="1:28" ht="20.25" customHeight="1">
      <c r="A18" s="407"/>
      <c r="B18" s="408"/>
      <c r="C18" s="413"/>
      <c r="D18" s="414"/>
      <c r="E18" s="562"/>
      <c r="F18" s="413"/>
      <c r="G18" s="414"/>
      <c r="H18" s="573" t="s">
        <v>216</v>
      </c>
      <c r="I18" s="574"/>
      <c r="J18" s="468" t="str">
        <f>IF(入力シート!$D$16=0,"在留資格(　　　　　　)",入力シート!$O$23)</f>
        <v>在留資格(　　　　　　)</v>
      </c>
      <c r="K18" s="469"/>
      <c r="L18" s="491"/>
      <c r="M18" s="492"/>
      <c r="N18" s="493"/>
      <c r="O18" s="524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6"/>
    </row>
    <row r="19" spans="1:28" ht="19.5" customHeight="1">
      <c r="A19" s="403" t="s">
        <v>84</v>
      </c>
      <c r="B19" s="404"/>
      <c r="C19" s="27" t="s">
        <v>83</v>
      </c>
      <c r="D19" s="417" t="str">
        <f>IF(入力シート!$O$22=0,"",入力シート!$O$22)</f>
        <v>　－　</v>
      </c>
      <c r="E19" s="417"/>
      <c r="F19" s="417"/>
      <c r="G19" s="85"/>
      <c r="H19" s="28"/>
      <c r="I19" s="85"/>
      <c r="J19" s="81"/>
      <c r="K19" s="30"/>
      <c r="L19" s="491"/>
      <c r="M19" s="492"/>
      <c r="N19" s="493"/>
      <c r="O19" s="524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</row>
    <row r="20" spans="1:28" ht="39" customHeight="1">
      <c r="A20" s="405"/>
      <c r="B20" s="406"/>
      <c r="C20" s="418" t="str">
        <f>IF(入力シート!$D$19=0,"",入力シート!$D$19)</f>
        <v/>
      </c>
      <c r="D20" s="419"/>
      <c r="E20" s="419"/>
      <c r="F20" s="419"/>
      <c r="G20" s="419"/>
      <c r="H20" s="419"/>
      <c r="I20" s="419"/>
      <c r="J20" s="419"/>
      <c r="K20" s="420"/>
      <c r="L20" s="491"/>
      <c r="M20" s="492"/>
      <c r="N20" s="493"/>
      <c r="O20" s="527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9"/>
    </row>
    <row r="21" spans="1:28" ht="19.5" customHeight="1" thickBot="1">
      <c r="A21" s="415"/>
      <c r="B21" s="416"/>
      <c r="C21" s="31" t="s">
        <v>85</v>
      </c>
      <c r="D21" s="421" t="str">
        <f>IF(入力シート!$D$21=0,"",入力シート!$D$21)</f>
        <v/>
      </c>
      <c r="E21" s="421"/>
      <c r="F21" s="484" t="s">
        <v>86</v>
      </c>
      <c r="G21" s="484"/>
      <c r="H21" s="421" t="str">
        <f>IF(入力シート!$D$24=0,"",入力シート!$D$24)</f>
        <v/>
      </c>
      <c r="I21" s="421"/>
      <c r="J21" s="421"/>
      <c r="K21" s="550"/>
      <c r="L21" s="488" t="s">
        <v>87</v>
      </c>
      <c r="M21" s="489"/>
      <c r="N21" s="490"/>
      <c r="O21" s="521" t="str">
        <f>IF(入力シート!$C$92=0,"",入力シート!$C$92)</f>
        <v/>
      </c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3"/>
    </row>
    <row r="22" spans="1:28" ht="29.25" customHeight="1">
      <c r="A22" s="474" t="s">
        <v>88</v>
      </c>
      <c r="B22" s="32" t="s">
        <v>89</v>
      </c>
      <c r="C22" s="477" t="s">
        <v>90</v>
      </c>
      <c r="D22" s="477"/>
      <c r="E22" s="477"/>
      <c r="F22" s="477"/>
      <c r="G22" s="477"/>
      <c r="H22" s="471"/>
      <c r="I22" s="159" t="s">
        <v>91</v>
      </c>
      <c r="J22" s="33" t="s">
        <v>92</v>
      </c>
      <c r="K22" s="34" t="s">
        <v>93</v>
      </c>
      <c r="L22" s="491"/>
      <c r="M22" s="492"/>
      <c r="N22" s="493"/>
      <c r="O22" s="524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6"/>
    </row>
    <row r="23" spans="1:28" ht="13.5" customHeight="1">
      <c r="A23" s="475"/>
      <c r="B23" s="497" t="s">
        <v>94</v>
      </c>
      <c r="C23" s="500" t="str">
        <f>IF(入力シート!$D$32=0,"",入力シート!$D$32)</f>
        <v/>
      </c>
      <c r="D23" s="501"/>
      <c r="E23" s="501"/>
      <c r="F23" s="501"/>
      <c r="G23" s="501"/>
      <c r="H23" s="502"/>
      <c r="I23" s="509" t="str">
        <f>IF(入力シート!$D$33=0,"",入力シート!$D$33)</f>
        <v/>
      </c>
      <c r="J23" s="146" t="str">
        <f>IF(入力シート!$O$35=0,"年　　　月",入力シート!$O$35)</f>
        <v>　年　　月</v>
      </c>
      <c r="K23" s="478" t="str">
        <f>IF(入力シート!$D$36=0,"",入力シート!$D$36)</f>
        <v/>
      </c>
      <c r="L23" s="491"/>
      <c r="M23" s="492"/>
      <c r="N23" s="493"/>
      <c r="O23" s="524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6"/>
    </row>
    <row r="24" spans="1:28" ht="13.5" customHeight="1">
      <c r="A24" s="475"/>
      <c r="B24" s="498"/>
      <c r="C24" s="503"/>
      <c r="D24" s="504"/>
      <c r="E24" s="504"/>
      <c r="F24" s="504"/>
      <c r="G24" s="504"/>
      <c r="H24" s="505"/>
      <c r="I24" s="510"/>
      <c r="J24" s="83" t="s">
        <v>167</v>
      </c>
      <c r="K24" s="479"/>
      <c r="L24" s="491"/>
      <c r="M24" s="492"/>
      <c r="N24" s="493"/>
      <c r="O24" s="524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6"/>
    </row>
    <row r="25" spans="1:28" ht="13.5" customHeight="1">
      <c r="A25" s="475"/>
      <c r="B25" s="499"/>
      <c r="C25" s="506"/>
      <c r="D25" s="507"/>
      <c r="E25" s="507"/>
      <c r="F25" s="507"/>
      <c r="G25" s="507"/>
      <c r="H25" s="508"/>
      <c r="I25" s="82" t="s">
        <v>95</v>
      </c>
      <c r="J25" s="147" t="str">
        <f>IF(入力シート!$O$36=0,"年　　　月",入力シート!$O$36)</f>
        <v>　年　　月</v>
      </c>
      <c r="K25" s="109" t="s">
        <v>95</v>
      </c>
      <c r="L25" s="491"/>
      <c r="M25" s="492"/>
      <c r="N25" s="493"/>
      <c r="O25" s="524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6"/>
    </row>
    <row r="26" spans="1:28" ht="13.5" customHeight="1">
      <c r="A26" s="475"/>
      <c r="B26" s="497" t="s">
        <v>96</v>
      </c>
      <c r="C26" s="500" t="str">
        <f>IF(入力シート!$D$37=0,"",入力シート!$D$37)</f>
        <v/>
      </c>
      <c r="D26" s="501"/>
      <c r="E26" s="501"/>
      <c r="F26" s="501"/>
      <c r="G26" s="501"/>
      <c r="H26" s="502"/>
      <c r="I26" s="509" t="str">
        <f>IF(入力シート!$D$38=0,"",入力シート!$D$38)</f>
        <v/>
      </c>
      <c r="J26" s="146" t="str">
        <f>IF(入力シート!$O$40=0,"年　　　月",入力シート!$O$40)</f>
        <v>　年　　月</v>
      </c>
      <c r="K26" s="478" t="str">
        <f>IF(入力シート!$D$41=0,"",入力シート!$D$41)</f>
        <v/>
      </c>
      <c r="L26" s="491"/>
      <c r="M26" s="492"/>
      <c r="N26" s="493"/>
      <c r="O26" s="524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6"/>
    </row>
    <row r="27" spans="1:28" ht="13.5" customHeight="1">
      <c r="A27" s="475"/>
      <c r="B27" s="498"/>
      <c r="C27" s="503"/>
      <c r="D27" s="504"/>
      <c r="E27" s="504"/>
      <c r="F27" s="504"/>
      <c r="G27" s="504"/>
      <c r="H27" s="505"/>
      <c r="I27" s="510"/>
      <c r="J27" s="83" t="s">
        <v>167</v>
      </c>
      <c r="K27" s="479"/>
      <c r="L27" s="491"/>
      <c r="M27" s="492"/>
      <c r="N27" s="493"/>
      <c r="O27" s="524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6"/>
    </row>
    <row r="28" spans="1:28" ht="13.5" customHeight="1">
      <c r="A28" s="475"/>
      <c r="B28" s="499"/>
      <c r="C28" s="506"/>
      <c r="D28" s="507"/>
      <c r="E28" s="507"/>
      <c r="F28" s="507"/>
      <c r="G28" s="507"/>
      <c r="H28" s="508"/>
      <c r="I28" s="82" t="s">
        <v>95</v>
      </c>
      <c r="J28" s="147" t="str">
        <f>IF(入力シート!$O$41=0,"年　　　月",入力シート!$O$41)</f>
        <v>　年　　月</v>
      </c>
      <c r="K28" s="109" t="s">
        <v>95</v>
      </c>
      <c r="L28" s="491"/>
      <c r="M28" s="492"/>
      <c r="N28" s="493"/>
      <c r="O28" s="524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6"/>
    </row>
    <row r="29" spans="1:28" ht="13.5" customHeight="1">
      <c r="A29" s="475"/>
      <c r="B29" s="497" t="s">
        <v>97</v>
      </c>
      <c r="C29" s="500" t="str">
        <f>IF(入力シート!$D$42=0,"",入力シート!$D$42)</f>
        <v/>
      </c>
      <c r="D29" s="501"/>
      <c r="E29" s="501"/>
      <c r="F29" s="501"/>
      <c r="G29" s="501"/>
      <c r="H29" s="502"/>
      <c r="I29" s="509" t="str">
        <f>IF(入力シート!$D$43=0,"",入力シート!$D$43)</f>
        <v/>
      </c>
      <c r="J29" s="146" t="str">
        <f>IF(入力シート!$O$45=0,"年　　　月",入力シート!$O$45)</f>
        <v>　年　　月</v>
      </c>
      <c r="K29" s="478" t="str">
        <f>IF(入力シート!$D$46=0,"",入力シート!$D$46)</f>
        <v/>
      </c>
      <c r="L29" s="491"/>
      <c r="M29" s="492"/>
      <c r="N29" s="493"/>
      <c r="O29" s="524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6"/>
    </row>
    <row r="30" spans="1:28" ht="13.5" customHeight="1">
      <c r="A30" s="475"/>
      <c r="B30" s="498"/>
      <c r="C30" s="503"/>
      <c r="D30" s="504"/>
      <c r="E30" s="504"/>
      <c r="F30" s="504"/>
      <c r="G30" s="504"/>
      <c r="H30" s="505"/>
      <c r="I30" s="510"/>
      <c r="J30" s="83" t="s">
        <v>167</v>
      </c>
      <c r="K30" s="479"/>
      <c r="L30" s="491"/>
      <c r="M30" s="492"/>
      <c r="N30" s="493"/>
      <c r="O30" s="524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6"/>
    </row>
    <row r="31" spans="1:28" ht="13.5" customHeight="1">
      <c r="A31" s="475"/>
      <c r="B31" s="499"/>
      <c r="C31" s="506"/>
      <c r="D31" s="507"/>
      <c r="E31" s="507"/>
      <c r="F31" s="507"/>
      <c r="G31" s="507"/>
      <c r="H31" s="508"/>
      <c r="I31" s="82" t="s">
        <v>95</v>
      </c>
      <c r="J31" s="147" t="str">
        <f>IF(入力シート!$O$46=0,"年　　　月",入力シート!$O$46)</f>
        <v>　年　　月</v>
      </c>
      <c r="K31" s="109" t="s">
        <v>95</v>
      </c>
      <c r="L31" s="491"/>
      <c r="M31" s="492"/>
      <c r="N31" s="493"/>
      <c r="O31" s="524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6"/>
    </row>
    <row r="32" spans="1:28" ht="13.5" customHeight="1">
      <c r="A32" s="475"/>
      <c r="B32" s="497" t="s">
        <v>98</v>
      </c>
      <c r="C32" s="500" t="str">
        <f>IF(入力シート!$D$47=0,"",入力シート!$D$47)</f>
        <v/>
      </c>
      <c r="D32" s="501"/>
      <c r="E32" s="501"/>
      <c r="F32" s="501"/>
      <c r="G32" s="501"/>
      <c r="H32" s="502"/>
      <c r="I32" s="509" t="str">
        <f>IF(入力シート!$D$48=0,"",入力シート!$D$48)</f>
        <v/>
      </c>
      <c r="J32" s="146" t="str">
        <f>IF(入力シート!$O$50=0,"年　　　月",入力シート!$O$50)</f>
        <v>　年　　月</v>
      </c>
      <c r="K32" s="478" t="str">
        <f>IF(入力シート!$D$51=0,"",入力シート!$D$51)</f>
        <v/>
      </c>
      <c r="L32" s="491"/>
      <c r="M32" s="492"/>
      <c r="N32" s="493"/>
      <c r="O32" s="524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6"/>
      <c r="AB32" s="35"/>
    </row>
    <row r="33" spans="1:28" ht="13.5" customHeight="1">
      <c r="A33" s="475"/>
      <c r="B33" s="498"/>
      <c r="C33" s="503"/>
      <c r="D33" s="504"/>
      <c r="E33" s="504"/>
      <c r="F33" s="504"/>
      <c r="G33" s="504"/>
      <c r="H33" s="505"/>
      <c r="I33" s="510"/>
      <c r="J33" s="83" t="s">
        <v>167</v>
      </c>
      <c r="K33" s="479"/>
      <c r="L33" s="491"/>
      <c r="M33" s="492"/>
      <c r="N33" s="493"/>
      <c r="O33" s="524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6"/>
      <c r="AB33" s="35"/>
    </row>
    <row r="34" spans="1:28" ht="13.5" customHeight="1">
      <c r="A34" s="475"/>
      <c r="B34" s="499"/>
      <c r="C34" s="506"/>
      <c r="D34" s="507"/>
      <c r="E34" s="507"/>
      <c r="F34" s="507"/>
      <c r="G34" s="507"/>
      <c r="H34" s="508"/>
      <c r="I34" s="82" t="s">
        <v>95</v>
      </c>
      <c r="J34" s="147" t="str">
        <f>IF(入力シート!$O$51=0,"年　　　月",入力シート!$O$51)</f>
        <v>　年　　月</v>
      </c>
      <c r="K34" s="109" t="s">
        <v>95</v>
      </c>
      <c r="L34" s="491"/>
      <c r="M34" s="492"/>
      <c r="N34" s="493"/>
      <c r="O34" s="524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6"/>
      <c r="AB34" s="35"/>
    </row>
    <row r="35" spans="1:28" ht="13.5" customHeight="1">
      <c r="A35" s="475"/>
      <c r="B35" s="551"/>
      <c r="C35" s="500" t="str">
        <f>IF(入力シート!$D$52=0,"",入力シート!$D$52)</f>
        <v/>
      </c>
      <c r="D35" s="501"/>
      <c r="E35" s="501"/>
      <c r="F35" s="501"/>
      <c r="G35" s="501"/>
      <c r="H35" s="502"/>
      <c r="I35" s="509" t="str">
        <f>IF(入力シート!$D$53=0,"",入力シート!$D$53)</f>
        <v/>
      </c>
      <c r="J35" s="146" t="str">
        <f>IF(入力シート!$O$55=0,"年　　　月",入力シート!$O$55)</f>
        <v>　年　　月</v>
      </c>
      <c r="K35" s="478" t="str">
        <f>IF(入力シート!$D$56=0,"",入力シート!$D$56)</f>
        <v/>
      </c>
      <c r="L35" s="491"/>
      <c r="M35" s="492"/>
      <c r="N35" s="493"/>
      <c r="O35" s="524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6"/>
    </row>
    <row r="36" spans="1:28" ht="13.5" customHeight="1">
      <c r="A36" s="475"/>
      <c r="B36" s="552"/>
      <c r="C36" s="503"/>
      <c r="D36" s="504"/>
      <c r="E36" s="504"/>
      <c r="F36" s="504"/>
      <c r="G36" s="504"/>
      <c r="H36" s="505"/>
      <c r="I36" s="510"/>
      <c r="J36" s="83" t="s">
        <v>167</v>
      </c>
      <c r="K36" s="479"/>
      <c r="L36" s="491"/>
      <c r="M36" s="492"/>
      <c r="N36" s="493"/>
      <c r="O36" s="524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6"/>
    </row>
    <row r="37" spans="1:28" ht="13.5" customHeight="1" thickBot="1">
      <c r="A37" s="475"/>
      <c r="B37" s="553"/>
      <c r="C37" s="554"/>
      <c r="D37" s="555"/>
      <c r="E37" s="555"/>
      <c r="F37" s="555"/>
      <c r="G37" s="555"/>
      <c r="H37" s="556"/>
      <c r="I37" s="86" t="s">
        <v>95</v>
      </c>
      <c r="J37" s="148" t="str">
        <f>IF(入力シート!$O$56=0,"年　　　月",入力シート!$O$56)</f>
        <v>　年　　月</v>
      </c>
      <c r="K37" s="87" t="s">
        <v>95</v>
      </c>
      <c r="L37" s="491"/>
      <c r="M37" s="492"/>
      <c r="N37" s="493"/>
      <c r="O37" s="524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6"/>
    </row>
    <row r="38" spans="1:28" ht="27.75" customHeight="1" thickTop="1">
      <c r="A38" s="475"/>
      <c r="B38" s="84"/>
      <c r="C38" s="480" t="s">
        <v>99</v>
      </c>
      <c r="D38" s="481"/>
      <c r="E38" s="481"/>
      <c r="F38" s="481"/>
      <c r="G38" s="481"/>
      <c r="H38" s="482"/>
      <c r="I38" s="149" t="str">
        <f>IF(入力シート!$O$57=0,"",入力シート!$O$57)</f>
        <v/>
      </c>
      <c r="J38" s="83"/>
      <c r="K38" s="149" t="str">
        <f>IF(入力シート!$O$58=0,"",入力シート!$O$58)</f>
        <v/>
      </c>
      <c r="L38" s="491"/>
      <c r="M38" s="492"/>
      <c r="N38" s="493"/>
      <c r="O38" s="524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6"/>
    </row>
    <row r="39" spans="1:28" ht="12.75" customHeight="1" thickBot="1">
      <c r="A39" s="476"/>
      <c r="B39" s="91"/>
      <c r="C39" s="483"/>
      <c r="D39" s="484"/>
      <c r="E39" s="484"/>
      <c r="F39" s="484"/>
      <c r="G39" s="484"/>
      <c r="H39" s="416"/>
      <c r="I39" s="88" t="s">
        <v>95</v>
      </c>
      <c r="J39" s="89"/>
      <c r="K39" s="90" t="s">
        <v>95</v>
      </c>
      <c r="L39" s="494"/>
      <c r="M39" s="495"/>
      <c r="N39" s="496"/>
      <c r="O39" s="527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9"/>
    </row>
    <row r="40" spans="1:28" ht="28.5" customHeight="1">
      <c r="A40" s="590" t="s">
        <v>100</v>
      </c>
      <c r="B40" s="530" t="s">
        <v>101</v>
      </c>
      <c r="C40" s="531"/>
      <c r="D40" s="531"/>
      <c r="E40" s="531"/>
      <c r="F40" s="531"/>
      <c r="G40" s="531"/>
      <c r="H40" s="531"/>
      <c r="I40" s="36" t="s">
        <v>102</v>
      </c>
      <c r="J40" s="37" t="s">
        <v>103</v>
      </c>
      <c r="K40" s="38" t="s">
        <v>104</v>
      </c>
      <c r="L40" s="488" t="s">
        <v>105</v>
      </c>
      <c r="M40" s="489"/>
      <c r="N40" s="490"/>
      <c r="O40" s="514" t="str">
        <f>IF(入力シート!$C$94=0,"",入力シート!$C$94)</f>
        <v/>
      </c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1"/>
    </row>
    <row r="41" spans="1:28" ht="13.5" customHeight="1">
      <c r="A41" s="591"/>
      <c r="B41" s="541" t="str">
        <f>IF(入力シート!$D$57=0,"",入力シート!$D$57)</f>
        <v/>
      </c>
      <c r="C41" s="542"/>
      <c r="D41" s="542"/>
      <c r="E41" s="542"/>
      <c r="F41" s="542"/>
      <c r="G41" s="542"/>
      <c r="H41" s="543"/>
      <c r="I41" s="538" t="str">
        <f>IF(入力シート!$D$58=0,"",入力シート!$D$58)</f>
        <v/>
      </c>
      <c r="J41" s="146" t="str">
        <f>IF(入力シート!$O$59=0,"年　　　月",入力シート!$O$59)</f>
        <v>　年　　月</v>
      </c>
      <c r="K41" s="478" t="str">
        <f>IF(入力シート!$D$61=0,"",入力シート!$D$61)</f>
        <v/>
      </c>
      <c r="L41" s="491"/>
      <c r="M41" s="492"/>
      <c r="N41" s="493"/>
      <c r="O41" s="515" t="str">
        <f>IF(入力シート!$C$95=0,"",入力シート!$C$95)</f>
        <v/>
      </c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4"/>
    </row>
    <row r="42" spans="1:28" ht="13.5" customHeight="1">
      <c r="A42" s="591"/>
      <c r="B42" s="544"/>
      <c r="C42" s="545"/>
      <c r="D42" s="545"/>
      <c r="E42" s="545"/>
      <c r="F42" s="545"/>
      <c r="G42" s="545"/>
      <c r="H42" s="546"/>
      <c r="I42" s="539"/>
      <c r="J42" s="83" t="s">
        <v>237</v>
      </c>
      <c r="K42" s="479"/>
      <c r="L42" s="491"/>
      <c r="M42" s="492"/>
      <c r="N42" s="493"/>
      <c r="O42" s="515" t="str">
        <f>IF(入力シート!$C$94=0,"",入力シート!$C$94)</f>
        <v/>
      </c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</row>
    <row r="43" spans="1:28" ht="13.5" customHeight="1">
      <c r="A43" s="591"/>
      <c r="B43" s="594"/>
      <c r="C43" s="595"/>
      <c r="D43" s="595"/>
      <c r="E43" s="595"/>
      <c r="F43" s="595"/>
      <c r="G43" s="595"/>
      <c r="H43" s="596"/>
      <c r="I43" s="540"/>
      <c r="J43" s="147" t="str">
        <f>IF(入力シート!$O$60=0,"年　　　月",入力シート!$O$60)</f>
        <v>　年　　月</v>
      </c>
      <c r="K43" s="109" t="s">
        <v>95</v>
      </c>
      <c r="L43" s="491"/>
      <c r="M43" s="492"/>
      <c r="N43" s="493"/>
      <c r="O43" s="515" t="str">
        <f>IF(入力シート!$C$94=0,"",入力シート!$C$94)</f>
        <v/>
      </c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4"/>
    </row>
    <row r="44" spans="1:28" ht="13.5" customHeight="1">
      <c r="A44" s="591"/>
      <c r="B44" s="541" t="str">
        <f>IF(入力シート!$D$62=0,"",入力シート!$D$62)</f>
        <v/>
      </c>
      <c r="C44" s="542"/>
      <c r="D44" s="542"/>
      <c r="E44" s="542"/>
      <c r="F44" s="542"/>
      <c r="G44" s="542"/>
      <c r="H44" s="543"/>
      <c r="I44" s="538" t="str">
        <f>IF(入力シート!$D$63=0,"",入力シート!$D$63)</f>
        <v/>
      </c>
      <c r="J44" s="146" t="str">
        <f>IF(入力シート!$O$64=0,"年　　　月",入力シート!$O$64)</f>
        <v>　年　　月</v>
      </c>
      <c r="K44" s="478" t="str">
        <f>IF(入力シート!$D$66=0,"",入力シート!$D$66)</f>
        <v/>
      </c>
      <c r="L44" s="491"/>
      <c r="M44" s="492"/>
      <c r="N44" s="493"/>
      <c r="O44" s="515" t="str">
        <f>IF(入力シート!$C$96=0,"",入力シート!$C$96)</f>
        <v/>
      </c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4"/>
    </row>
    <row r="45" spans="1:28" ht="13.5" customHeight="1">
      <c r="A45" s="591"/>
      <c r="B45" s="544"/>
      <c r="C45" s="545"/>
      <c r="D45" s="545"/>
      <c r="E45" s="545"/>
      <c r="F45" s="545"/>
      <c r="G45" s="545"/>
      <c r="H45" s="546"/>
      <c r="I45" s="539"/>
      <c r="J45" s="83" t="s">
        <v>239</v>
      </c>
      <c r="K45" s="479"/>
      <c r="L45" s="491"/>
      <c r="M45" s="492"/>
      <c r="N45" s="493"/>
      <c r="O45" s="515" t="str">
        <f>IF(入力シート!$C$94=0,"",入力シート!$C$94)</f>
        <v/>
      </c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4"/>
    </row>
    <row r="46" spans="1:28" ht="13.5" customHeight="1">
      <c r="A46" s="591"/>
      <c r="B46" s="594"/>
      <c r="C46" s="595"/>
      <c r="D46" s="595"/>
      <c r="E46" s="595"/>
      <c r="F46" s="595"/>
      <c r="G46" s="595"/>
      <c r="H46" s="596"/>
      <c r="I46" s="540"/>
      <c r="J46" s="147" t="str">
        <f>IF(入力シート!$O$65=0,"年　　　月",入力シート!$O$65)</f>
        <v>　年　　月</v>
      </c>
      <c r="K46" s="109" t="s">
        <v>95</v>
      </c>
      <c r="L46" s="491"/>
      <c r="M46" s="492"/>
      <c r="N46" s="493"/>
      <c r="O46" s="515" t="str">
        <f>IF(入力シート!$C$94=0,"",入力シート!$C$94)</f>
        <v/>
      </c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4"/>
    </row>
    <row r="47" spans="1:28" ht="13.5" customHeight="1">
      <c r="A47" s="591"/>
      <c r="B47" s="541" t="str">
        <f>IF(入力シート!$D$67=0,"",入力シート!$D$67)</f>
        <v/>
      </c>
      <c r="C47" s="542"/>
      <c r="D47" s="542"/>
      <c r="E47" s="542"/>
      <c r="F47" s="542"/>
      <c r="G47" s="542"/>
      <c r="H47" s="543"/>
      <c r="I47" s="538" t="str">
        <f>IF(入力シート!$D$68=0,"",入力シート!$D$68)</f>
        <v/>
      </c>
      <c r="J47" s="146" t="str">
        <f>IF(入力シート!$O$69=0,"年　　　月",入力シート!$O$69)</f>
        <v>　年　　月</v>
      </c>
      <c r="K47" s="478" t="str">
        <f>IF(入力シート!$D$71=0,"",入力シート!$D$71)</f>
        <v/>
      </c>
      <c r="L47" s="491"/>
      <c r="M47" s="492"/>
      <c r="N47" s="493"/>
      <c r="O47" s="515" t="str">
        <f>IF(入力シート!$C$97=0,"",入力シート!$C$97)</f>
        <v/>
      </c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4"/>
    </row>
    <row r="48" spans="1:28" ht="13.5" customHeight="1">
      <c r="A48" s="591"/>
      <c r="B48" s="544"/>
      <c r="C48" s="545"/>
      <c r="D48" s="545"/>
      <c r="E48" s="545"/>
      <c r="F48" s="545"/>
      <c r="G48" s="545"/>
      <c r="H48" s="546"/>
      <c r="I48" s="539"/>
      <c r="J48" s="83" t="s">
        <v>240</v>
      </c>
      <c r="K48" s="479"/>
      <c r="L48" s="491"/>
      <c r="M48" s="492"/>
      <c r="N48" s="493"/>
      <c r="O48" s="515" t="str">
        <f>IF(入力シート!$C$94=0,"",入力シート!$C$94)</f>
        <v/>
      </c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4"/>
    </row>
    <row r="49" spans="1:27" ht="13.5" customHeight="1">
      <c r="A49" s="591"/>
      <c r="B49" s="594"/>
      <c r="C49" s="595"/>
      <c r="D49" s="595"/>
      <c r="E49" s="595"/>
      <c r="F49" s="595"/>
      <c r="G49" s="595"/>
      <c r="H49" s="596"/>
      <c r="I49" s="540"/>
      <c r="J49" s="147" t="str">
        <f>IF(入力シート!$O$70=0,"年　　　月",入力シート!$O$70)</f>
        <v>　年　　月</v>
      </c>
      <c r="K49" s="109" t="s">
        <v>95</v>
      </c>
      <c r="L49" s="494"/>
      <c r="M49" s="495"/>
      <c r="N49" s="496"/>
      <c r="O49" s="516" t="str">
        <f>IF(入力シート!$C$94=0,"",入力シート!$C$94)</f>
        <v/>
      </c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8"/>
    </row>
    <row r="50" spans="1:27" ht="13.5" customHeight="1">
      <c r="A50" s="591"/>
      <c r="B50" s="541" t="str">
        <f>IF(入力シート!$D$72=0,"",入力シート!$D$72)</f>
        <v/>
      </c>
      <c r="C50" s="542"/>
      <c r="D50" s="542"/>
      <c r="E50" s="542"/>
      <c r="F50" s="542"/>
      <c r="G50" s="542"/>
      <c r="H50" s="543"/>
      <c r="I50" s="538" t="str">
        <f>IF(入力シート!$D$73=0,"",入力シート!$D$73)</f>
        <v/>
      </c>
      <c r="J50" s="146" t="str">
        <f>IF(入力シート!$O$74=0,"年　　　月",入力シート!$O$74)</f>
        <v>　年　　月</v>
      </c>
      <c r="K50" s="478" t="str">
        <f>IF(入力シート!$D$76=0,"",入力シート!$D$76)</f>
        <v/>
      </c>
      <c r="L50" s="488" t="s">
        <v>106</v>
      </c>
      <c r="M50" s="489"/>
      <c r="N50" s="490"/>
      <c r="O50" s="485" t="s">
        <v>107</v>
      </c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7"/>
    </row>
    <row r="51" spans="1:27" ht="13.5" customHeight="1">
      <c r="A51" s="591"/>
      <c r="B51" s="544"/>
      <c r="C51" s="545"/>
      <c r="D51" s="545"/>
      <c r="E51" s="545"/>
      <c r="F51" s="545"/>
      <c r="G51" s="545"/>
      <c r="H51" s="546"/>
      <c r="I51" s="539"/>
      <c r="J51" s="83" t="s">
        <v>239</v>
      </c>
      <c r="K51" s="479"/>
      <c r="L51" s="491"/>
      <c r="M51" s="492"/>
      <c r="N51" s="493"/>
      <c r="O51" s="485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7"/>
    </row>
    <row r="52" spans="1:27" ht="13.5" customHeight="1">
      <c r="A52" s="591"/>
      <c r="B52" s="594"/>
      <c r="C52" s="595"/>
      <c r="D52" s="595"/>
      <c r="E52" s="595"/>
      <c r="F52" s="595"/>
      <c r="G52" s="595"/>
      <c r="H52" s="596"/>
      <c r="I52" s="540"/>
      <c r="J52" s="147" t="str">
        <f>IF(入力シート!$O$75=0,"年　　　月",入力シート!$O$75)</f>
        <v>　年　　月</v>
      </c>
      <c r="K52" s="109" t="s">
        <v>95</v>
      </c>
      <c r="L52" s="491"/>
      <c r="M52" s="492"/>
      <c r="N52" s="493"/>
      <c r="O52" s="43"/>
      <c r="P52" s="463" t="str">
        <f>IF(入力シート!$D$82=0,"",入力シート!$D$82)</f>
        <v/>
      </c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4"/>
    </row>
    <row r="53" spans="1:27" ht="13.5" customHeight="1">
      <c r="A53" s="591"/>
      <c r="B53" s="541" t="str">
        <f>IF(入力シート!$D$77=0,"",入力シート!$D$77)</f>
        <v/>
      </c>
      <c r="C53" s="542"/>
      <c r="D53" s="542"/>
      <c r="E53" s="542"/>
      <c r="F53" s="542"/>
      <c r="G53" s="542"/>
      <c r="H53" s="543"/>
      <c r="I53" s="538" t="str">
        <f>IF(入力シート!$D$78=0,"",入力シート!$D$78)</f>
        <v/>
      </c>
      <c r="J53" s="146" t="str">
        <f>IF(入力シート!$O$79=0,"年　　　月",入力シート!$O$79)</f>
        <v>　年　　月</v>
      </c>
      <c r="K53" s="478" t="str">
        <f>IF(入力シート!$D$81=0,"",入力シート!$D$81)</f>
        <v/>
      </c>
      <c r="L53" s="491"/>
      <c r="M53" s="492"/>
      <c r="N53" s="493"/>
      <c r="O53" s="45"/>
      <c r="P53" s="463" t="str">
        <f>IF(入力シート!$D$83=0,"",入力シート!$D$83)</f>
        <v/>
      </c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4"/>
    </row>
    <row r="54" spans="1:27" ht="13.5" customHeight="1">
      <c r="A54" s="591"/>
      <c r="B54" s="544"/>
      <c r="C54" s="545"/>
      <c r="D54" s="545"/>
      <c r="E54" s="545"/>
      <c r="F54" s="545"/>
      <c r="G54" s="545"/>
      <c r="H54" s="546"/>
      <c r="I54" s="539"/>
      <c r="J54" s="83" t="s">
        <v>238</v>
      </c>
      <c r="K54" s="479"/>
      <c r="L54" s="491"/>
      <c r="M54" s="492"/>
      <c r="N54" s="493"/>
      <c r="O54" s="46" t="s">
        <v>111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7"/>
    </row>
    <row r="55" spans="1:27" ht="13.5" customHeight="1" thickBot="1">
      <c r="A55" s="591"/>
      <c r="B55" s="547"/>
      <c r="C55" s="548"/>
      <c r="D55" s="548"/>
      <c r="E55" s="548"/>
      <c r="F55" s="548"/>
      <c r="G55" s="548"/>
      <c r="H55" s="549"/>
      <c r="I55" s="593"/>
      <c r="J55" s="148" t="str">
        <f>IF(入力シート!$O$80=0,"年　　　月",入力シート!$O$80)</f>
        <v>　年　　月</v>
      </c>
      <c r="K55" s="87" t="s">
        <v>95</v>
      </c>
      <c r="L55" s="491"/>
      <c r="M55" s="492"/>
      <c r="N55" s="493"/>
      <c r="O55" s="163" t="s">
        <v>235</v>
      </c>
      <c r="P55" s="463" t="str">
        <f>IF(入力シート!$D$84=0,"",入力シート!$D$84)</f>
        <v/>
      </c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4"/>
    </row>
    <row r="56" spans="1:27" ht="27.75" customHeight="1" thickTop="1">
      <c r="A56" s="591"/>
      <c r="B56" s="532" t="s">
        <v>241</v>
      </c>
      <c r="C56" s="533"/>
      <c r="D56" s="533"/>
      <c r="E56" s="533"/>
      <c r="F56" s="533"/>
      <c r="G56" s="533"/>
      <c r="H56" s="533"/>
      <c r="I56" s="533"/>
      <c r="J56" s="534"/>
      <c r="K56" s="150" t="str">
        <f>IF(入力シート!$O$81=0,"",入力シート!$O$81)</f>
        <v/>
      </c>
      <c r="L56" s="491"/>
      <c r="M56" s="492"/>
      <c r="N56" s="493"/>
      <c r="O56" s="48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4"/>
    </row>
    <row r="57" spans="1:27" ht="12.75" customHeight="1" thickBot="1">
      <c r="A57" s="592"/>
      <c r="B57" s="535"/>
      <c r="C57" s="536"/>
      <c r="D57" s="536"/>
      <c r="E57" s="536"/>
      <c r="F57" s="536"/>
      <c r="G57" s="536"/>
      <c r="H57" s="536"/>
      <c r="I57" s="536"/>
      <c r="J57" s="537"/>
      <c r="K57" s="158" t="s">
        <v>95</v>
      </c>
      <c r="L57" s="491"/>
      <c r="M57" s="492"/>
      <c r="N57" s="493"/>
      <c r="O57" s="48"/>
      <c r="P57" s="156"/>
      <c r="Q57" s="463" t="str">
        <f>IF(入力シート!$D$85=0,"",入力シート!$D$85)</f>
        <v/>
      </c>
      <c r="R57" s="463"/>
      <c r="S57" s="463"/>
      <c r="T57" s="463"/>
      <c r="U57" s="463"/>
      <c r="V57" s="463"/>
      <c r="W57" s="156"/>
      <c r="X57" s="463" t="str">
        <f>IF(入力シート!$D$86=0,"",入力シート!$D$86)</f>
        <v/>
      </c>
      <c r="Y57" s="463"/>
      <c r="Z57" s="463"/>
      <c r="AA57" s="464"/>
    </row>
    <row r="58" spans="1:27" ht="21" customHeight="1" thickBot="1">
      <c r="A58" s="40" t="s">
        <v>108</v>
      </c>
      <c r="B58" s="41"/>
      <c r="C58" s="40"/>
      <c r="D58" s="40"/>
      <c r="E58" s="40"/>
      <c r="F58" s="40"/>
      <c r="G58" s="40"/>
      <c r="H58" s="40"/>
      <c r="I58" s="40"/>
      <c r="J58" s="40"/>
      <c r="K58" s="42" t="s">
        <v>30</v>
      </c>
      <c r="L58" s="511"/>
      <c r="M58" s="512"/>
      <c r="N58" s="513"/>
      <c r="O58" s="519" t="s">
        <v>113</v>
      </c>
      <c r="P58" s="520"/>
      <c r="Q58" s="466"/>
      <c r="R58" s="466"/>
      <c r="S58" s="466"/>
      <c r="T58" s="466"/>
      <c r="U58" s="466"/>
      <c r="V58" s="466"/>
      <c r="W58" s="50" t="s">
        <v>114</v>
      </c>
      <c r="X58" s="466"/>
      <c r="Y58" s="466"/>
      <c r="Z58" s="466"/>
      <c r="AA58" s="467"/>
    </row>
    <row r="59" spans="1:27" ht="21" customHeight="1">
      <c r="A59" s="29" t="s">
        <v>109</v>
      </c>
      <c r="B59" s="44"/>
      <c r="C59" s="29"/>
      <c r="D59" s="29"/>
      <c r="E59" s="29"/>
      <c r="F59" s="29"/>
      <c r="G59" s="29"/>
      <c r="H59" s="29"/>
      <c r="I59" s="29"/>
      <c r="J59" s="29"/>
      <c r="K59" s="29"/>
      <c r="L59" s="51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</row>
    <row r="60" spans="1:27" ht="21" customHeight="1">
      <c r="A60" s="29" t="s">
        <v>110</v>
      </c>
      <c r="B60" s="44"/>
      <c r="C60" s="29"/>
      <c r="D60" s="29"/>
      <c r="E60" s="29"/>
      <c r="F60" s="29"/>
      <c r="G60" s="29"/>
      <c r="H60" s="29"/>
      <c r="I60" s="29"/>
      <c r="J60" s="29"/>
      <c r="K60" s="29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</row>
    <row r="61" spans="1:27" ht="21" customHeight="1">
      <c r="A61" s="473" t="s">
        <v>236</v>
      </c>
      <c r="B61" s="473"/>
      <c r="C61" s="473"/>
      <c r="D61" s="473"/>
      <c r="E61" s="473"/>
      <c r="F61" s="473"/>
      <c r="G61" s="473"/>
      <c r="H61" s="473"/>
      <c r="I61" s="473"/>
      <c r="J61" s="473"/>
      <c r="K61" s="473"/>
    </row>
    <row r="62" spans="1:27" ht="21" customHeight="1">
      <c r="A62" s="473"/>
      <c r="B62" s="473"/>
      <c r="C62" s="473"/>
      <c r="D62" s="473"/>
      <c r="E62" s="473"/>
      <c r="F62" s="473"/>
      <c r="G62" s="473"/>
      <c r="H62" s="473"/>
      <c r="I62" s="473"/>
      <c r="J62" s="473"/>
      <c r="K62" s="473"/>
    </row>
    <row r="63" spans="1:27" ht="21" customHeight="1">
      <c r="A63" s="41" t="s">
        <v>112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27" ht="21" customHeight="1">
      <c r="A64" s="41" t="s">
        <v>217</v>
      </c>
    </row>
    <row r="65" ht="16.5" customHeight="1"/>
    <row r="66" ht="13.5" customHeight="1"/>
    <row r="67" ht="13.5" customHeight="1"/>
    <row r="68" ht="13.5" customHeight="1"/>
    <row r="69" ht="14.25" customHeight="1"/>
    <row r="70" ht="14.25" customHeight="1"/>
    <row r="71" ht="14.25" customHeight="1"/>
  </sheetData>
  <sheetProtection algorithmName="SHA-512" hashValue="KGqs01IlkCctvViPtQ7585ncmsd+le0rdiImKR0uXofJTW/BFUtLkv8mOPZi2MGokpfoatyg+MRIOiAJxcIFow==" saltValue="heiNhBC4pME/BAd06/ZCow==" spinCount="100000" sheet="1" objects="1" scenarios="1"/>
  <mergeCells count="101">
    <mergeCell ref="A40:A57"/>
    <mergeCell ref="I53:I55"/>
    <mergeCell ref="B41:H43"/>
    <mergeCell ref="I41:I43"/>
    <mergeCell ref="B50:H52"/>
    <mergeCell ref="B47:H49"/>
    <mergeCell ref="I47:I49"/>
    <mergeCell ref="K47:K48"/>
    <mergeCell ref="B44:H46"/>
    <mergeCell ref="O1:AA20"/>
    <mergeCell ref="E16:E18"/>
    <mergeCell ref="J17:K17"/>
    <mergeCell ref="H17:I17"/>
    <mergeCell ref="B26:B28"/>
    <mergeCell ref="C26:H28"/>
    <mergeCell ref="I26:I27"/>
    <mergeCell ref="B23:B25"/>
    <mergeCell ref="C23:H25"/>
    <mergeCell ref="I23:I24"/>
    <mergeCell ref="A5:B8"/>
    <mergeCell ref="H16:I16"/>
    <mergeCell ref="J16:K16"/>
    <mergeCell ref="H18:I18"/>
    <mergeCell ref="F14:G14"/>
    <mergeCell ref="H14:I14"/>
    <mergeCell ref="J14:K14"/>
    <mergeCell ref="A15:B15"/>
    <mergeCell ref="C15:D15"/>
    <mergeCell ref="F15:G15"/>
    <mergeCell ref="A1:K2"/>
    <mergeCell ref="L1:N20"/>
    <mergeCell ref="A11:B11"/>
    <mergeCell ref="A12:B13"/>
    <mergeCell ref="O58:P58"/>
    <mergeCell ref="O21:AA39"/>
    <mergeCell ref="B40:H40"/>
    <mergeCell ref="B56:J57"/>
    <mergeCell ref="K53:K54"/>
    <mergeCell ref="K41:K42"/>
    <mergeCell ref="K50:K51"/>
    <mergeCell ref="I50:I52"/>
    <mergeCell ref="B53:H55"/>
    <mergeCell ref="I44:I46"/>
    <mergeCell ref="K44:K45"/>
    <mergeCell ref="L40:N49"/>
    <mergeCell ref="F21:G21"/>
    <mergeCell ref="H21:K21"/>
    <mergeCell ref="K26:K27"/>
    <mergeCell ref="K23:K24"/>
    <mergeCell ref="Q57:V58"/>
    <mergeCell ref="B35:B37"/>
    <mergeCell ref="C35:H37"/>
    <mergeCell ref="I35:I36"/>
    <mergeCell ref="A61:K62"/>
    <mergeCell ref="P55:AA56"/>
    <mergeCell ref="A22:A39"/>
    <mergeCell ref="C22:H22"/>
    <mergeCell ref="K29:K30"/>
    <mergeCell ref="K32:K33"/>
    <mergeCell ref="K35:K36"/>
    <mergeCell ref="C38:H39"/>
    <mergeCell ref="O50:AA51"/>
    <mergeCell ref="P52:AA52"/>
    <mergeCell ref="P53:AA53"/>
    <mergeCell ref="L21:N39"/>
    <mergeCell ref="B32:B34"/>
    <mergeCell ref="C32:H34"/>
    <mergeCell ref="I29:I30"/>
    <mergeCell ref="I32:I33"/>
    <mergeCell ref="B29:B31"/>
    <mergeCell ref="C29:H31"/>
    <mergeCell ref="X57:AA58"/>
    <mergeCell ref="L50:N58"/>
    <mergeCell ref="O40:AA40"/>
    <mergeCell ref="O41:AA43"/>
    <mergeCell ref="O44:AA46"/>
    <mergeCell ref="O47:AA49"/>
    <mergeCell ref="A16:B18"/>
    <mergeCell ref="C16:D18"/>
    <mergeCell ref="A19:B21"/>
    <mergeCell ref="D19:F19"/>
    <mergeCell ref="C20:K20"/>
    <mergeCell ref="D21:E21"/>
    <mergeCell ref="A3:B4"/>
    <mergeCell ref="C11:C12"/>
    <mergeCell ref="D11:G12"/>
    <mergeCell ref="H11:K12"/>
    <mergeCell ref="C3:C5"/>
    <mergeCell ref="D3:K5"/>
    <mergeCell ref="C6:C8"/>
    <mergeCell ref="A9:B10"/>
    <mergeCell ref="D13:G13"/>
    <mergeCell ref="H13:K13"/>
    <mergeCell ref="H15:I15"/>
    <mergeCell ref="C9:C10"/>
    <mergeCell ref="D9:K10"/>
    <mergeCell ref="D6:K8"/>
    <mergeCell ref="J18:K18"/>
    <mergeCell ref="A14:B14"/>
    <mergeCell ref="C14:D14"/>
    <mergeCell ref="F16:G18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8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topLeftCell="A16" zoomScaleNormal="100" zoomScaleSheetLayoutView="100" workbookViewId="0">
      <selection activeCell="D6" sqref="D6:N6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75" t="s">
        <v>37</v>
      </c>
      <c r="C1" s="630"/>
      <c r="D1" s="630"/>
      <c r="E1" s="630"/>
      <c r="F1" s="630"/>
      <c r="G1" s="630"/>
      <c r="H1" s="630"/>
      <c r="I1" s="630"/>
      <c r="J1" s="630"/>
      <c r="Q1" s="628" t="s">
        <v>31</v>
      </c>
      <c r="R1" s="629"/>
      <c r="S1" s="629"/>
      <c r="T1" s="629"/>
      <c r="U1" s="629"/>
    </row>
    <row r="2" spans="2:26">
      <c r="L2" s="155" t="s">
        <v>0</v>
      </c>
      <c r="Q2" s="597"/>
      <c r="R2" s="597"/>
      <c r="S2" s="597"/>
      <c r="T2" s="597"/>
      <c r="U2" s="597"/>
      <c r="V2" s="630"/>
    </row>
    <row r="3" spans="2:26" ht="16.5" customHeight="1">
      <c r="B3" s="676" t="s">
        <v>1</v>
      </c>
      <c r="C3" s="676"/>
      <c r="D3" s="677" t="s">
        <v>2</v>
      </c>
      <c r="E3" s="676"/>
      <c r="F3" s="676"/>
      <c r="G3" s="676"/>
      <c r="H3" s="676"/>
      <c r="I3" s="676"/>
      <c r="J3" s="676"/>
      <c r="L3" s="2" t="s">
        <v>3</v>
      </c>
      <c r="M3" s="3"/>
      <c r="W3" s="631" t="s">
        <v>3</v>
      </c>
      <c r="X3" s="631"/>
      <c r="Y3" s="632"/>
      <c r="Z3" s="632"/>
    </row>
    <row r="5" spans="2:26" ht="26.25" customHeight="1">
      <c r="B5" s="678" t="s">
        <v>4</v>
      </c>
      <c r="C5" s="679"/>
      <c r="D5" s="680" t="s">
        <v>5</v>
      </c>
      <c r="E5" s="680"/>
      <c r="F5" s="680"/>
      <c r="G5" s="680"/>
      <c r="H5" s="680"/>
      <c r="I5" s="680"/>
      <c r="J5" s="680"/>
      <c r="K5" s="680"/>
      <c r="L5" s="680"/>
      <c r="M5" s="680"/>
      <c r="N5" s="679"/>
      <c r="O5" s="55"/>
      <c r="P5" s="54"/>
      <c r="Q5" s="633" t="s">
        <v>4</v>
      </c>
      <c r="R5" s="634"/>
      <c r="S5" s="635" t="s">
        <v>5</v>
      </c>
      <c r="T5" s="635"/>
      <c r="U5" s="635"/>
      <c r="V5" s="635"/>
      <c r="W5" s="635"/>
      <c r="X5" s="635"/>
      <c r="Y5" s="635"/>
      <c r="Z5" s="634"/>
    </row>
    <row r="6" spans="2:26" ht="26.25" customHeight="1">
      <c r="B6" s="633" t="s">
        <v>38</v>
      </c>
      <c r="C6" s="634"/>
      <c r="D6" s="684" t="str">
        <f>IF(入力シート!$D$8="第1期キャリア再開支援入試","　第1期キャリア再開支援入試",IF(入力シート!$D$8="第2期キャリア再開支援入試","　第2期キャリア再開支援入試","　第1期キャリア再開支援入試　・　第2期キャリア再開支援入試"))</f>
        <v>　第1期キャリア再開支援入試　・　第2期キャリア再開支援入試</v>
      </c>
      <c r="E6" s="685"/>
      <c r="F6" s="685"/>
      <c r="G6" s="685"/>
      <c r="H6" s="685"/>
      <c r="I6" s="685"/>
      <c r="J6" s="685"/>
      <c r="K6" s="685"/>
      <c r="L6" s="685"/>
      <c r="M6" s="685"/>
      <c r="N6" s="686"/>
      <c r="O6" s="59"/>
      <c r="P6" s="58"/>
      <c r="Q6" s="607" t="s">
        <v>32</v>
      </c>
      <c r="R6" s="620"/>
      <c r="S6" s="625"/>
      <c r="T6" s="626"/>
      <c r="U6" s="626"/>
      <c r="V6" s="626"/>
      <c r="W6" s="626"/>
      <c r="X6" s="626"/>
      <c r="Y6" s="626"/>
      <c r="Z6" s="627"/>
    </row>
    <row r="7" spans="2:26" ht="26.25" customHeight="1">
      <c r="B7" s="674" t="s">
        <v>6</v>
      </c>
      <c r="C7" s="634"/>
      <c r="D7" s="681" t="str">
        <f>IF(入力シート!$D$6="情報アーキテクチャ専攻","　情報アーキテクチャ専攻",IF(入力シート!$D$6="創造技術専攻","　創造技術専攻","　情報アーキテクチャ専攻 ・ 創造技術専攻"))</f>
        <v>　情報アーキテクチャ専攻 ・ 創造技術専攻</v>
      </c>
      <c r="E7" s="682"/>
      <c r="F7" s="682"/>
      <c r="G7" s="682"/>
      <c r="H7" s="683"/>
      <c r="I7" s="687" t="s">
        <v>40</v>
      </c>
      <c r="J7" s="688"/>
      <c r="K7" s="695" t="s">
        <v>262</v>
      </c>
      <c r="L7" s="695"/>
      <c r="M7" s="695"/>
      <c r="N7" s="695"/>
      <c r="O7" s="56"/>
      <c r="P7" s="60"/>
      <c r="Q7" s="621"/>
      <c r="R7" s="622"/>
      <c r="S7" s="614"/>
      <c r="T7" s="615"/>
      <c r="U7" s="615"/>
      <c r="V7" s="615"/>
      <c r="W7" s="615"/>
      <c r="X7" s="615"/>
      <c r="Y7" s="615"/>
      <c r="Z7" s="616"/>
    </row>
    <row r="8" spans="2:26" ht="26.25" customHeight="1">
      <c r="B8" s="633" t="s">
        <v>7</v>
      </c>
      <c r="C8" s="634"/>
      <c r="D8" s="670" t="str">
        <f>入力シート!O16</f>
        <v>　　</v>
      </c>
      <c r="E8" s="671"/>
      <c r="F8" s="671"/>
      <c r="G8" s="671"/>
      <c r="H8" s="671"/>
      <c r="I8" s="671"/>
      <c r="J8" s="671"/>
      <c r="K8" s="5"/>
      <c r="L8" s="4"/>
      <c r="M8" s="4"/>
      <c r="N8" s="6"/>
      <c r="O8" s="61"/>
      <c r="P8" s="12"/>
      <c r="Q8" s="621"/>
      <c r="R8" s="622"/>
      <c r="S8" s="614"/>
      <c r="T8" s="615"/>
      <c r="U8" s="615"/>
      <c r="V8" s="615"/>
      <c r="W8" s="615"/>
      <c r="X8" s="615"/>
      <c r="Y8" s="615"/>
      <c r="Z8" s="616"/>
    </row>
    <row r="9" spans="2:26" ht="26.25" customHeight="1">
      <c r="B9" s="633" t="s">
        <v>8</v>
      </c>
      <c r="C9" s="634"/>
      <c r="D9" s="670" t="str">
        <f>入力シート!O15</f>
        <v>　　</v>
      </c>
      <c r="E9" s="671"/>
      <c r="F9" s="671"/>
      <c r="G9" s="671"/>
      <c r="H9" s="671"/>
      <c r="I9" s="671"/>
      <c r="J9" s="672"/>
      <c r="K9" s="7" t="s">
        <v>9</v>
      </c>
      <c r="L9" s="650" t="str">
        <f>IF(入力シート!$D$14="男","男",IF(入力シート!$D$14="女","女","男　　・　　女"))</f>
        <v>男　　・　　女</v>
      </c>
      <c r="M9" s="650"/>
      <c r="N9" s="656"/>
      <c r="O9" s="15"/>
      <c r="P9" s="53"/>
      <c r="Q9" s="621"/>
      <c r="R9" s="622"/>
      <c r="S9" s="614"/>
      <c r="T9" s="615"/>
      <c r="U9" s="615"/>
      <c r="V9" s="615"/>
      <c r="W9" s="615"/>
      <c r="X9" s="615"/>
      <c r="Y9" s="615"/>
      <c r="Z9" s="616"/>
    </row>
    <row r="10" spans="2:26" ht="26.25" customHeight="1">
      <c r="B10" s="657" t="s">
        <v>10</v>
      </c>
      <c r="C10" s="658"/>
      <c r="D10" s="659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60"/>
      <c r="F10" s="660"/>
      <c r="G10" s="660"/>
      <c r="H10" s="660"/>
      <c r="I10" s="660"/>
      <c r="J10" s="661"/>
      <c r="K10" s="7" t="s">
        <v>11</v>
      </c>
      <c r="L10" s="646" t="str">
        <f>IFERROR(IF(入力シート!$O$19="#VALUE!","",入力シート!$O$19),"")</f>
        <v/>
      </c>
      <c r="M10" s="650"/>
      <c r="N10" s="111" t="s">
        <v>204</v>
      </c>
      <c r="O10" s="15"/>
      <c r="P10" s="53"/>
      <c r="Q10" s="621"/>
      <c r="R10" s="622"/>
      <c r="S10" s="614"/>
      <c r="T10" s="615"/>
      <c r="U10" s="615"/>
      <c r="V10" s="615"/>
      <c r="W10" s="615"/>
      <c r="X10" s="615"/>
      <c r="Y10" s="615"/>
      <c r="Z10" s="616"/>
    </row>
    <row r="11" spans="2:26" ht="26.25" customHeight="1">
      <c r="B11" s="662" t="s">
        <v>12</v>
      </c>
      <c r="C11" s="663"/>
      <c r="D11" s="67" t="s">
        <v>13</v>
      </c>
      <c r="E11" s="673" t="str">
        <f>IF(入力シート!$O$22=0,"",入力シート!$O$22)</f>
        <v>　－　</v>
      </c>
      <c r="F11" s="673"/>
      <c r="G11" s="673"/>
      <c r="H11" s="673"/>
      <c r="I11" s="8"/>
      <c r="J11" s="8"/>
      <c r="K11" s="8"/>
      <c r="L11" s="8"/>
      <c r="M11" s="8"/>
      <c r="N11" s="9"/>
      <c r="O11" s="61"/>
      <c r="P11" s="12"/>
      <c r="Q11" s="621"/>
      <c r="R11" s="622"/>
      <c r="S11" s="614"/>
      <c r="T11" s="615"/>
      <c r="U11" s="615"/>
      <c r="V11" s="615"/>
      <c r="W11" s="615"/>
      <c r="X11" s="615"/>
      <c r="Y11" s="615"/>
      <c r="Z11" s="616"/>
    </row>
    <row r="12" spans="2:26" ht="26.25" customHeight="1">
      <c r="B12" s="657" t="s">
        <v>14</v>
      </c>
      <c r="C12" s="658"/>
      <c r="D12" s="664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65"/>
      <c r="F12" s="665"/>
      <c r="G12" s="665"/>
      <c r="H12" s="665"/>
      <c r="I12" s="665"/>
      <c r="J12" s="665"/>
      <c r="K12" s="665"/>
      <c r="L12" s="665"/>
      <c r="M12" s="665"/>
      <c r="N12" s="666"/>
      <c r="O12" s="15"/>
      <c r="P12" s="53"/>
      <c r="Q12" s="623"/>
      <c r="R12" s="624"/>
      <c r="S12" s="617"/>
      <c r="T12" s="618"/>
      <c r="U12" s="618"/>
      <c r="V12" s="618"/>
      <c r="W12" s="618"/>
      <c r="X12" s="618"/>
      <c r="Y12" s="618"/>
      <c r="Z12" s="619"/>
    </row>
    <row r="13" spans="2:26" ht="26.25" customHeight="1">
      <c r="B13" s="667" t="s">
        <v>15</v>
      </c>
      <c r="C13" s="668"/>
      <c r="D13" s="670" t="str">
        <f>IF(入力シート!$D$24=0,"",入力シート!$D$24)</f>
        <v/>
      </c>
      <c r="E13" s="671"/>
      <c r="F13" s="671"/>
      <c r="G13" s="671"/>
      <c r="H13" s="671"/>
      <c r="I13" s="671"/>
      <c r="J13" s="671"/>
      <c r="K13" s="671"/>
      <c r="L13" s="671"/>
      <c r="M13" s="671"/>
      <c r="N13" s="672"/>
      <c r="O13" s="15"/>
      <c r="P13" s="53"/>
      <c r="Q13" s="607" t="s">
        <v>33</v>
      </c>
      <c r="R13" s="620"/>
      <c r="S13" s="625"/>
      <c r="T13" s="626"/>
      <c r="U13" s="626"/>
      <c r="V13" s="626"/>
      <c r="W13" s="626"/>
      <c r="X13" s="626"/>
      <c r="Y13" s="626"/>
      <c r="Z13" s="627"/>
    </row>
    <row r="14" spans="2:26" ht="26.25" customHeight="1">
      <c r="B14" s="669" t="s">
        <v>16</v>
      </c>
      <c r="C14" s="645"/>
      <c r="D14" s="689" t="str">
        <f>IF(入力シート!$D$102=0,"",入力シート!$D$102)</f>
        <v/>
      </c>
      <c r="E14" s="690"/>
      <c r="F14" s="690"/>
      <c r="G14" s="690"/>
      <c r="H14" s="690"/>
      <c r="I14" s="690"/>
      <c r="J14" s="10"/>
      <c r="K14" s="11" t="s">
        <v>17</v>
      </c>
      <c r="L14" s="673" t="str">
        <f>IF(入力シート!$D$103=0,"",入力シート!$D$103)</f>
        <v/>
      </c>
      <c r="M14" s="673"/>
      <c r="N14" s="691"/>
      <c r="O14" s="61"/>
      <c r="P14" s="12"/>
      <c r="Q14" s="621"/>
      <c r="R14" s="622"/>
      <c r="S14" s="614"/>
      <c r="T14" s="615"/>
      <c r="U14" s="615"/>
      <c r="V14" s="615"/>
      <c r="W14" s="615"/>
      <c r="X14" s="615"/>
      <c r="Y14" s="615"/>
      <c r="Z14" s="616"/>
    </row>
    <row r="15" spans="2:26" ht="26.25" customHeight="1">
      <c r="B15" s="654" t="s">
        <v>18</v>
      </c>
      <c r="C15" s="655"/>
      <c r="D15" s="154" t="s">
        <v>19</v>
      </c>
      <c r="E15" s="692" t="str">
        <f>IF(入力シート!$O$104=0,"",入力シート!$O$104)</f>
        <v>　－　</v>
      </c>
      <c r="F15" s="692"/>
      <c r="G15" s="693" t="str">
        <f>IF(入力シート!$D$105=0,"",入力シート!$D$105)</f>
        <v/>
      </c>
      <c r="H15" s="693"/>
      <c r="I15" s="693"/>
      <c r="J15" s="693"/>
      <c r="K15" s="693"/>
      <c r="L15" s="693"/>
      <c r="M15" s="693"/>
      <c r="N15" s="694"/>
      <c r="O15" s="61"/>
      <c r="P15" s="12"/>
      <c r="Q15" s="621"/>
      <c r="R15" s="622"/>
      <c r="S15" s="614"/>
      <c r="T15" s="615"/>
      <c r="U15" s="615"/>
      <c r="V15" s="615"/>
      <c r="W15" s="615"/>
      <c r="X15" s="615"/>
      <c r="Y15" s="615"/>
      <c r="Z15" s="616"/>
    </row>
    <row r="16" spans="2:26" ht="26.25" customHeight="1">
      <c r="B16" s="642" t="s">
        <v>20</v>
      </c>
      <c r="C16" s="643"/>
      <c r="D16" s="651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52"/>
      <c r="F16" s="652"/>
      <c r="G16" s="652"/>
      <c r="H16" s="652"/>
      <c r="I16" s="652"/>
      <c r="J16" s="652"/>
      <c r="K16" s="652"/>
      <c r="L16" s="652"/>
      <c r="M16" s="652"/>
      <c r="N16" s="653"/>
      <c r="O16" s="61"/>
      <c r="P16" s="12"/>
      <c r="Q16" s="621"/>
      <c r="R16" s="622"/>
      <c r="S16" s="614"/>
      <c r="T16" s="615"/>
      <c r="U16" s="615"/>
      <c r="V16" s="615"/>
      <c r="W16" s="615"/>
      <c r="X16" s="615"/>
      <c r="Y16" s="615"/>
      <c r="Z16" s="616"/>
    </row>
    <row r="17" spans="2:26" ht="26.25" customHeight="1">
      <c r="B17" s="644" t="s">
        <v>21</v>
      </c>
      <c r="C17" s="645"/>
      <c r="D17" s="646" t="s">
        <v>22</v>
      </c>
      <c r="E17" s="647"/>
      <c r="F17" s="648" t="s">
        <v>23</v>
      </c>
      <c r="G17" s="647"/>
      <c r="H17" s="648" t="s">
        <v>24</v>
      </c>
      <c r="I17" s="650"/>
      <c r="J17" s="647"/>
      <c r="K17" s="648" t="s">
        <v>25</v>
      </c>
      <c r="L17" s="647"/>
      <c r="M17" s="648" t="s">
        <v>26</v>
      </c>
      <c r="N17" s="649"/>
      <c r="O17" s="55"/>
      <c r="P17" s="54"/>
      <c r="Q17" s="621"/>
      <c r="R17" s="622"/>
      <c r="S17" s="614"/>
      <c r="T17" s="615"/>
      <c r="U17" s="615"/>
      <c r="V17" s="615"/>
      <c r="W17" s="615"/>
      <c r="X17" s="615"/>
      <c r="Y17" s="615"/>
      <c r="Z17" s="616"/>
    </row>
    <row r="18" spans="2:26">
      <c r="B18" s="621" t="s">
        <v>27</v>
      </c>
      <c r="C18" s="622"/>
      <c r="D18" s="636" t="s">
        <v>28</v>
      </c>
      <c r="E18" s="636"/>
      <c r="F18" s="599"/>
      <c r="G18" s="599"/>
      <c r="H18" s="599"/>
      <c r="I18" s="599"/>
      <c r="J18" s="599"/>
      <c r="K18" s="599"/>
      <c r="L18" s="599"/>
      <c r="M18" s="599"/>
      <c r="N18" s="600"/>
      <c r="O18" s="15"/>
      <c r="P18" s="53"/>
      <c r="Q18" s="621"/>
      <c r="R18" s="622"/>
      <c r="S18" s="614"/>
      <c r="T18" s="615"/>
      <c r="U18" s="615"/>
      <c r="V18" s="615"/>
      <c r="W18" s="615"/>
      <c r="X18" s="615"/>
      <c r="Y18" s="615"/>
      <c r="Z18" s="616"/>
    </row>
    <row r="19" spans="2:26">
      <c r="B19" s="621"/>
      <c r="C19" s="622"/>
      <c r="D19" s="636"/>
      <c r="E19" s="636"/>
      <c r="F19" s="599"/>
      <c r="G19" s="599"/>
      <c r="H19" s="599"/>
      <c r="I19" s="599"/>
      <c r="J19" s="599"/>
      <c r="K19" s="599"/>
      <c r="L19" s="599"/>
      <c r="M19" s="599"/>
      <c r="N19" s="600"/>
      <c r="O19" s="15"/>
      <c r="P19" s="53"/>
      <c r="Q19" s="621"/>
      <c r="R19" s="622"/>
      <c r="S19" s="614"/>
      <c r="T19" s="615"/>
      <c r="U19" s="615"/>
      <c r="V19" s="615"/>
      <c r="W19" s="615"/>
      <c r="X19" s="615"/>
      <c r="Y19" s="615"/>
      <c r="Z19" s="616"/>
    </row>
    <row r="20" spans="2:26">
      <c r="B20" s="621"/>
      <c r="C20" s="622"/>
      <c r="D20" s="640"/>
      <c r="E20" s="641"/>
      <c r="F20" s="610"/>
      <c r="G20" s="610"/>
      <c r="H20" s="610"/>
      <c r="I20" s="610"/>
      <c r="J20" s="610"/>
      <c r="K20" s="610"/>
      <c r="L20" s="610"/>
      <c r="M20" s="610"/>
      <c r="N20" s="611"/>
      <c r="O20" s="15"/>
      <c r="P20" s="53"/>
      <c r="Q20" s="621"/>
      <c r="R20" s="622"/>
      <c r="S20" s="614"/>
      <c r="T20" s="615"/>
      <c r="U20" s="615"/>
      <c r="V20" s="615"/>
      <c r="W20" s="615"/>
      <c r="X20" s="615"/>
      <c r="Y20" s="615"/>
      <c r="Z20" s="616"/>
    </row>
    <row r="21" spans="2:26">
      <c r="B21" s="621"/>
      <c r="C21" s="622"/>
      <c r="D21" s="640"/>
      <c r="E21" s="641"/>
      <c r="F21" s="610"/>
      <c r="G21" s="610"/>
      <c r="H21" s="610"/>
      <c r="I21" s="610"/>
      <c r="J21" s="610"/>
      <c r="K21" s="610"/>
      <c r="L21" s="610"/>
      <c r="M21" s="610"/>
      <c r="N21" s="611"/>
      <c r="O21" s="15"/>
      <c r="P21" s="53"/>
      <c r="Q21" s="623"/>
      <c r="R21" s="624"/>
      <c r="S21" s="617"/>
      <c r="T21" s="618"/>
      <c r="U21" s="618"/>
      <c r="V21" s="618"/>
      <c r="W21" s="618"/>
      <c r="X21" s="618"/>
      <c r="Y21" s="618"/>
      <c r="Z21" s="619"/>
    </row>
    <row r="22" spans="2:26">
      <c r="B22" s="621"/>
      <c r="C22" s="622"/>
      <c r="D22" s="640"/>
      <c r="E22" s="641"/>
      <c r="F22" s="610"/>
      <c r="G22" s="610"/>
      <c r="H22" s="610"/>
      <c r="I22" s="610"/>
      <c r="J22" s="610"/>
      <c r="K22" s="610"/>
      <c r="L22" s="610"/>
      <c r="M22" s="610"/>
      <c r="N22" s="611"/>
      <c r="O22" s="15"/>
      <c r="P22" s="53"/>
      <c r="Q22" s="607" t="s">
        <v>41</v>
      </c>
      <c r="R22" s="602"/>
      <c r="S22" s="608"/>
      <c r="T22" s="608"/>
      <c r="U22" s="608"/>
      <c r="V22" s="608"/>
      <c r="W22" s="608"/>
      <c r="X22" s="608"/>
      <c r="Y22" s="608"/>
      <c r="Z22" s="609"/>
    </row>
    <row r="23" spans="2:26">
      <c r="B23" s="621"/>
      <c r="C23" s="622"/>
      <c r="D23" s="640"/>
      <c r="E23" s="641"/>
      <c r="F23" s="610"/>
      <c r="G23" s="610"/>
      <c r="H23" s="610"/>
      <c r="I23" s="610"/>
      <c r="J23" s="610"/>
      <c r="K23" s="610"/>
      <c r="L23" s="610"/>
      <c r="M23" s="610"/>
      <c r="N23" s="611"/>
      <c r="O23" s="15"/>
      <c r="P23" s="53"/>
      <c r="Q23" s="603"/>
      <c r="R23" s="604"/>
      <c r="S23" s="599"/>
      <c r="T23" s="599"/>
      <c r="U23" s="599"/>
      <c r="V23" s="599"/>
      <c r="W23" s="599"/>
      <c r="X23" s="599"/>
      <c r="Y23" s="599"/>
      <c r="Z23" s="600"/>
    </row>
    <row r="24" spans="2:26">
      <c r="B24" s="621"/>
      <c r="C24" s="622"/>
      <c r="D24" s="640"/>
      <c r="E24" s="641"/>
      <c r="F24" s="610"/>
      <c r="G24" s="610"/>
      <c r="H24" s="610"/>
      <c r="I24" s="610"/>
      <c r="J24" s="610"/>
      <c r="K24" s="610"/>
      <c r="L24" s="610"/>
      <c r="M24" s="610"/>
      <c r="N24" s="611"/>
      <c r="O24" s="15"/>
      <c r="P24" s="53"/>
      <c r="Q24" s="603"/>
      <c r="R24" s="604"/>
      <c r="S24" s="610"/>
      <c r="T24" s="610"/>
      <c r="U24" s="610"/>
      <c r="V24" s="610"/>
      <c r="W24" s="610"/>
      <c r="X24" s="610"/>
      <c r="Y24" s="610"/>
      <c r="Z24" s="611"/>
    </row>
    <row r="25" spans="2:26">
      <c r="B25" s="621"/>
      <c r="C25" s="622"/>
      <c r="D25" s="640"/>
      <c r="E25" s="641"/>
      <c r="F25" s="610"/>
      <c r="G25" s="610"/>
      <c r="H25" s="610"/>
      <c r="I25" s="610"/>
      <c r="J25" s="610"/>
      <c r="K25" s="610"/>
      <c r="L25" s="610"/>
      <c r="M25" s="610"/>
      <c r="N25" s="611"/>
      <c r="O25" s="15"/>
      <c r="P25" s="53"/>
      <c r="Q25" s="603"/>
      <c r="R25" s="604"/>
      <c r="S25" s="610"/>
      <c r="T25" s="610"/>
      <c r="U25" s="610"/>
      <c r="V25" s="610"/>
      <c r="W25" s="610"/>
      <c r="X25" s="610"/>
      <c r="Y25" s="610"/>
      <c r="Z25" s="611"/>
    </row>
    <row r="26" spans="2:26">
      <c r="B26" s="621"/>
      <c r="C26" s="622"/>
      <c r="D26" s="640"/>
      <c r="E26" s="641"/>
      <c r="F26" s="610"/>
      <c r="G26" s="610"/>
      <c r="H26" s="610"/>
      <c r="I26" s="610"/>
      <c r="J26" s="610"/>
      <c r="K26" s="610"/>
      <c r="L26" s="610"/>
      <c r="M26" s="610"/>
      <c r="N26" s="611"/>
      <c r="O26" s="15"/>
      <c r="P26" s="53"/>
      <c r="Q26" s="603"/>
      <c r="R26" s="604"/>
      <c r="S26" s="610"/>
      <c r="T26" s="610"/>
      <c r="U26" s="610"/>
      <c r="V26" s="610"/>
      <c r="W26" s="610"/>
      <c r="X26" s="610"/>
      <c r="Y26" s="610"/>
      <c r="Z26" s="611"/>
    </row>
    <row r="27" spans="2:26">
      <c r="B27" s="621"/>
      <c r="C27" s="622"/>
      <c r="D27" s="640"/>
      <c r="E27" s="641"/>
      <c r="F27" s="610"/>
      <c r="G27" s="610"/>
      <c r="H27" s="610"/>
      <c r="I27" s="610"/>
      <c r="J27" s="610"/>
      <c r="K27" s="610"/>
      <c r="L27" s="610"/>
      <c r="M27" s="610"/>
      <c r="N27" s="611"/>
      <c r="O27" s="15"/>
      <c r="P27" s="53"/>
      <c r="Q27" s="603"/>
      <c r="R27" s="604"/>
      <c r="S27" s="610"/>
      <c r="T27" s="610"/>
      <c r="U27" s="610"/>
      <c r="V27" s="610"/>
      <c r="W27" s="610"/>
      <c r="X27" s="610"/>
      <c r="Y27" s="610"/>
      <c r="Z27" s="611"/>
    </row>
    <row r="28" spans="2:26">
      <c r="B28" s="621"/>
      <c r="C28" s="622"/>
      <c r="D28" s="640"/>
      <c r="E28" s="641"/>
      <c r="F28" s="610"/>
      <c r="G28" s="610"/>
      <c r="H28" s="610"/>
      <c r="I28" s="610"/>
      <c r="J28" s="610"/>
      <c r="K28" s="610"/>
      <c r="L28" s="610"/>
      <c r="M28" s="610"/>
      <c r="N28" s="611"/>
      <c r="O28" s="15"/>
      <c r="P28" s="53"/>
      <c r="Q28" s="603"/>
      <c r="R28" s="604"/>
      <c r="S28" s="610"/>
      <c r="T28" s="610"/>
      <c r="U28" s="610"/>
      <c r="V28" s="610"/>
      <c r="W28" s="610"/>
      <c r="X28" s="610"/>
      <c r="Y28" s="610"/>
      <c r="Z28" s="611"/>
    </row>
    <row r="29" spans="2:26">
      <c r="B29" s="621"/>
      <c r="C29" s="622"/>
      <c r="D29" s="640"/>
      <c r="E29" s="641"/>
      <c r="F29" s="610"/>
      <c r="G29" s="610"/>
      <c r="H29" s="610"/>
      <c r="I29" s="610"/>
      <c r="J29" s="610"/>
      <c r="K29" s="610"/>
      <c r="L29" s="610"/>
      <c r="M29" s="610"/>
      <c r="N29" s="611"/>
      <c r="O29" s="15"/>
      <c r="P29" s="53"/>
      <c r="Q29" s="603"/>
      <c r="R29" s="604"/>
      <c r="S29" s="610"/>
      <c r="T29" s="610"/>
      <c r="U29" s="610"/>
      <c r="V29" s="610"/>
      <c r="W29" s="610"/>
      <c r="X29" s="610"/>
      <c r="Y29" s="610"/>
      <c r="Z29" s="611"/>
    </row>
    <row r="30" spans="2:26">
      <c r="B30" s="621"/>
      <c r="C30" s="622"/>
      <c r="D30" s="640"/>
      <c r="E30" s="641"/>
      <c r="F30" s="610"/>
      <c r="G30" s="610"/>
      <c r="H30" s="610"/>
      <c r="I30" s="610"/>
      <c r="J30" s="610"/>
      <c r="K30" s="610"/>
      <c r="L30" s="610"/>
      <c r="M30" s="610"/>
      <c r="N30" s="611"/>
      <c r="O30" s="15"/>
      <c r="P30" s="53"/>
      <c r="Q30" s="603"/>
      <c r="R30" s="604"/>
      <c r="S30" s="610"/>
      <c r="T30" s="610"/>
      <c r="U30" s="610"/>
      <c r="V30" s="610"/>
      <c r="W30" s="610"/>
      <c r="X30" s="610"/>
      <c r="Y30" s="610"/>
      <c r="Z30" s="611"/>
    </row>
    <row r="31" spans="2:26">
      <c r="B31" s="621"/>
      <c r="C31" s="622"/>
      <c r="D31" s="640"/>
      <c r="E31" s="641"/>
      <c r="F31" s="610"/>
      <c r="G31" s="610"/>
      <c r="H31" s="610"/>
      <c r="I31" s="610"/>
      <c r="J31" s="610"/>
      <c r="K31" s="610"/>
      <c r="L31" s="610"/>
      <c r="M31" s="610"/>
      <c r="N31" s="611"/>
      <c r="O31" s="15"/>
      <c r="P31" s="53"/>
      <c r="Q31" s="603"/>
      <c r="R31" s="604"/>
      <c r="S31" s="610"/>
      <c r="T31" s="610"/>
      <c r="U31" s="610"/>
      <c r="V31" s="610"/>
      <c r="W31" s="610"/>
      <c r="X31" s="610"/>
      <c r="Y31" s="610"/>
      <c r="Z31" s="611"/>
    </row>
    <row r="32" spans="2:26">
      <c r="B32" s="621"/>
      <c r="C32" s="622"/>
      <c r="D32" s="640"/>
      <c r="E32" s="641"/>
      <c r="F32" s="610"/>
      <c r="G32" s="610"/>
      <c r="H32" s="610"/>
      <c r="I32" s="610"/>
      <c r="J32" s="610"/>
      <c r="K32" s="610"/>
      <c r="L32" s="610"/>
      <c r="M32" s="610"/>
      <c r="N32" s="611"/>
      <c r="O32" s="15"/>
      <c r="P32" s="53"/>
      <c r="Q32" s="603"/>
      <c r="R32" s="604"/>
      <c r="S32" s="610"/>
      <c r="T32" s="610"/>
      <c r="U32" s="610"/>
      <c r="V32" s="610"/>
      <c r="W32" s="610"/>
      <c r="X32" s="610"/>
      <c r="Y32" s="610"/>
      <c r="Z32" s="611"/>
    </row>
    <row r="33" spans="2:26">
      <c r="B33" s="621"/>
      <c r="C33" s="622"/>
      <c r="D33" s="640"/>
      <c r="E33" s="641"/>
      <c r="F33" s="610"/>
      <c r="G33" s="610"/>
      <c r="H33" s="610"/>
      <c r="I33" s="610"/>
      <c r="J33" s="610"/>
      <c r="K33" s="610"/>
      <c r="L33" s="610"/>
      <c r="M33" s="610"/>
      <c r="N33" s="611"/>
      <c r="O33" s="15"/>
      <c r="P33" s="53"/>
      <c r="Q33" s="603"/>
      <c r="R33" s="604"/>
      <c r="S33" s="610"/>
      <c r="T33" s="610"/>
      <c r="U33" s="610"/>
      <c r="V33" s="610"/>
      <c r="W33" s="610"/>
      <c r="X33" s="610"/>
      <c r="Y33" s="610"/>
      <c r="Z33" s="611"/>
    </row>
    <row r="34" spans="2:26">
      <c r="B34" s="621"/>
      <c r="C34" s="622"/>
      <c r="D34" s="636"/>
      <c r="E34" s="636"/>
      <c r="F34" s="599"/>
      <c r="G34" s="599"/>
      <c r="H34" s="599"/>
      <c r="I34" s="599"/>
      <c r="J34" s="599"/>
      <c r="K34" s="599"/>
      <c r="L34" s="599"/>
      <c r="M34" s="599"/>
      <c r="N34" s="600"/>
      <c r="O34" s="15"/>
      <c r="P34" s="53"/>
      <c r="Q34" s="603"/>
      <c r="R34" s="604"/>
      <c r="S34" s="610"/>
      <c r="T34" s="610"/>
      <c r="U34" s="610"/>
      <c r="V34" s="610"/>
      <c r="W34" s="610"/>
      <c r="X34" s="610"/>
      <c r="Y34" s="610"/>
      <c r="Z34" s="611"/>
    </row>
    <row r="35" spans="2:26">
      <c r="B35" s="623"/>
      <c r="C35" s="624"/>
      <c r="D35" s="637"/>
      <c r="E35" s="637"/>
      <c r="F35" s="638"/>
      <c r="G35" s="638"/>
      <c r="H35" s="638"/>
      <c r="I35" s="638"/>
      <c r="J35" s="638"/>
      <c r="K35" s="638"/>
      <c r="L35" s="638"/>
      <c r="M35" s="638"/>
      <c r="N35" s="639"/>
      <c r="O35" s="15"/>
      <c r="P35" s="53"/>
      <c r="Q35" s="605"/>
      <c r="R35" s="606"/>
      <c r="S35" s="612"/>
      <c r="T35" s="612"/>
      <c r="U35" s="612"/>
      <c r="V35" s="612"/>
      <c r="W35" s="612"/>
      <c r="X35" s="612"/>
      <c r="Y35" s="612"/>
      <c r="Z35" s="613"/>
    </row>
    <row r="36" spans="2:26" ht="13.5" customHeight="1">
      <c r="B36" s="607" t="s">
        <v>29</v>
      </c>
      <c r="C36" s="602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9"/>
      <c r="O36" s="15"/>
      <c r="P36" s="53"/>
      <c r="Q36" s="601" t="s">
        <v>36</v>
      </c>
      <c r="R36" s="602"/>
      <c r="S36" s="20"/>
      <c r="T36" s="20"/>
      <c r="U36" s="20"/>
      <c r="V36" s="20"/>
      <c r="W36" s="20"/>
      <c r="X36" s="20"/>
      <c r="Y36" s="20"/>
      <c r="Z36" s="21"/>
    </row>
    <row r="37" spans="2:26">
      <c r="B37" s="603"/>
      <c r="C37" s="604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600"/>
      <c r="O37" s="15"/>
      <c r="P37" s="53"/>
      <c r="Q37" s="603"/>
      <c r="R37" s="604"/>
      <c r="S37" s="16"/>
      <c r="T37" s="597" t="s">
        <v>34</v>
      </c>
      <c r="U37" s="597"/>
      <c r="V37" s="597"/>
      <c r="W37" s="597"/>
      <c r="X37" s="597"/>
      <c r="Y37" s="597"/>
      <c r="Z37" s="598"/>
    </row>
    <row r="38" spans="2:26">
      <c r="B38" s="603"/>
      <c r="C38" s="604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1"/>
      <c r="O38" s="15"/>
      <c r="P38" s="53"/>
      <c r="Q38" s="603"/>
      <c r="R38" s="604"/>
      <c r="S38" s="15"/>
      <c r="T38" s="597"/>
      <c r="U38" s="597"/>
      <c r="V38" s="597"/>
      <c r="W38" s="597"/>
      <c r="X38" s="597"/>
      <c r="Y38" s="597"/>
      <c r="Z38" s="598"/>
    </row>
    <row r="39" spans="2:26">
      <c r="B39" s="603"/>
      <c r="C39" s="604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1"/>
      <c r="O39" s="15"/>
      <c r="P39" s="53"/>
      <c r="Q39" s="603"/>
      <c r="R39" s="604"/>
      <c r="S39" s="15"/>
      <c r="T39" s="16"/>
      <c r="U39" s="16"/>
      <c r="V39" s="16"/>
      <c r="W39" s="16"/>
      <c r="X39" s="16"/>
      <c r="Y39" s="16"/>
      <c r="Z39" s="17"/>
    </row>
    <row r="40" spans="2:26">
      <c r="B40" s="603"/>
      <c r="C40" s="604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1"/>
      <c r="O40" s="15"/>
      <c r="P40" s="53"/>
      <c r="Q40" s="603"/>
      <c r="R40" s="604"/>
      <c r="S40" s="15"/>
      <c r="T40" s="16"/>
      <c r="U40" s="16"/>
      <c r="V40" s="16"/>
      <c r="W40" s="16"/>
      <c r="X40" s="16"/>
      <c r="Y40" s="16"/>
      <c r="Z40" s="17"/>
    </row>
    <row r="41" spans="2:26">
      <c r="B41" s="603"/>
      <c r="C41" s="604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1"/>
      <c r="O41" s="15"/>
      <c r="P41" s="53"/>
      <c r="Q41" s="603"/>
      <c r="R41" s="604"/>
      <c r="S41" s="15"/>
      <c r="T41" s="597" t="s">
        <v>35</v>
      </c>
      <c r="U41" s="597"/>
      <c r="V41" s="597"/>
      <c r="W41" s="597"/>
      <c r="X41" s="597"/>
      <c r="Y41" s="597"/>
      <c r="Z41" s="598"/>
    </row>
    <row r="42" spans="2:26">
      <c r="B42" s="603"/>
      <c r="C42" s="604"/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1"/>
      <c r="O42" s="15"/>
      <c r="P42" s="53"/>
      <c r="Q42" s="603"/>
      <c r="R42" s="604"/>
      <c r="S42" s="15"/>
      <c r="T42" s="597"/>
      <c r="U42" s="597"/>
      <c r="V42" s="597"/>
      <c r="W42" s="597"/>
      <c r="X42" s="597"/>
      <c r="Y42" s="597"/>
      <c r="Z42" s="598"/>
    </row>
    <row r="43" spans="2:26">
      <c r="B43" s="603"/>
      <c r="C43" s="604"/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1"/>
      <c r="O43" s="15"/>
      <c r="P43" s="53"/>
      <c r="Q43" s="603"/>
      <c r="R43" s="604"/>
      <c r="S43" s="15"/>
      <c r="T43" s="16"/>
      <c r="U43" s="16"/>
      <c r="V43" s="16"/>
      <c r="W43" s="16"/>
      <c r="X43" s="16"/>
      <c r="Y43" s="16"/>
      <c r="Z43" s="17"/>
    </row>
    <row r="44" spans="2:26">
      <c r="B44" s="603"/>
      <c r="C44" s="604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1"/>
      <c r="O44" s="15"/>
      <c r="P44" s="53"/>
      <c r="Q44" s="603"/>
      <c r="R44" s="604"/>
      <c r="S44" s="15"/>
      <c r="T44" s="16"/>
      <c r="U44" s="16"/>
      <c r="V44" s="16"/>
      <c r="W44" s="16"/>
      <c r="X44" s="16"/>
      <c r="Y44" s="16"/>
      <c r="Z44" s="17"/>
    </row>
    <row r="45" spans="2:26">
      <c r="B45" s="603"/>
      <c r="C45" s="604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1"/>
      <c r="O45" s="15"/>
      <c r="P45" s="53"/>
      <c r="Q45" s="603"/>
      <c r="R45" s="604"/>
      <c r="S45" s="15"/>
      <c r="T45" s="599" t="s">
        <v>39</v>
      </c>
      <c r="U45" s="599"/>
      <c r="V45" s="599"/>
      <c r="W45" s="599"/>
      <c r="X45" s="599"/>
      <c r="Y45" s="599"/>
      <c r="Z45" s="600"/>
    </row>
    <row r="46" spans="2:26">
      <c r="B46" s="603"/>
      <c r="C46" s="604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1"/>
      <c r="O46" s="15"/>
      <c r="P46" s="53"/>
      <c r="Q46" s="603"/>
      <c r="R46" s="604"/>
      <c r="S46" s="15"/>
      <c r="T46" s="599"/>
      <c r="U46" s="599"/>
      <c r="V46" s="599"/>
      <c r="W46" s="599"/>
      <c r="X46" s="599"/>
      <c r="Y46" s="599"/>
      <c r="Z46" s="600"/>
    </row>
    <row r="47" spans="2:26">
      <c r="B47" s="603"/>
      <c r="C47" s="604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1"/>
      <c r="O47" s="15"/>
      <c r="P47" s="53"/>
      <c r="Q47" s="603"/>
      <c r="R47" s="604"/>
      <c r="S47" s="15"/>
      <c r="T47" s="16"/>
      <c r="U47" s="16"/>
      <c r="V47" s="16"/>
      <c r="W47" s="16"/>
      <c r="X47" s="16"/>
      <c r="Y47" s="16"/>
      <c r="Z47" s="17"/>
    </row>
    <row r="48" spans="2:26">
      <c r="B48" s="603"/>
      <c r="C48" s="604"/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1"/>
      <c r="O48" s="15"/>
      <c r="P48" s="53"/>
      <c r="Q48" s="603"/>
      <c r="R48" s="604"/>
      <c r="S48" s="15"/>
      <c r="T48" s="16"/>
      <c r="U48" s="16"/>
      <c r="V48" s="16"/>
      <c r="W48" s="16"/>
      <c r="X48" s="16"/>
      <c r="Y48" s="16"/>
      <c r="Z48" s="17"/>
    </row>
    <row r="49" spans="2:26">
      <c r="B49" s="603"/>
      <c r="C49" s="604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1"/>
      <c r="O49" s="15"/>
      <c r="P49" s="53"/>
      <c r="Q49" s="603"/>
      <c r="R49" s="604"/>
      <c r="S49" s="15"/>
      <c r="T49" s="599" t="s">
        <v>39</v>
      </c>
      <c r="U49" s="599"/>
      <c r="V49" s="599"/>
      <c r="W49" s="599"/>
      <c r="X49" s="599"/>
      <c r="Y49" s="599"/>
      <c r="Z49" s="600"/>
    </row>
    <row r="50" spans="2:26">
      <c r="B50" s="603"/>
      <c r="C50" s="604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600"/>
      <c r="O50" s="15"/>
      <c r="P50" s="53"/>
      <c r="Q50" s="603"/>
      <c r="R50" s="604"/>
      <c r="S50" s="15"/>
      <c r="T50" s="599"/>
      <c r="U50" s="599"/>
      <c r="V50" s="599"/>
      <c r="W50" s="599"/>
      <c r="X50" s="599"/>
      <c r="Y50" s="599"/>
      <c r="Z50" s="600"/>
    </row>
    <row r="51" spans="2:26">
      <c r="B51" s="605"/>
      <c r="C51" s="606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9"/>
      <c r="O51" s="15"/>
      <c r="P51" s="53"/>
      <c r="Q51" s="605"/>
      <c r="R51" s="606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30</v>
      </c>
      <c r="O52" s="57"/>
      <c r="P52" s="57"/>
    </row>
  </sheetData>
  <sheetProtection algorithmName="SHA-512" hashValue="BGQCf9P2rNK4j74vjr+AEvU1gL+vTpmfQN/49+RwwyFMMBJXBX8R/BjlEIW8pG6TrIgmluCYTJ12XKGkeQBJUQ==" saltValue="gX690NZ8okhIXcafU77xLQ==" spinCount="100000" sheet="1" objects="1" scenarios="1"/>
  <mergeCells count="94">
    <mergeCell ref="D14:I14"/>
    <mergeCell ref="L14:N14"/>
    <mergeCell ref="E15:F15"/>
    <mergeCell ref="G15:N15"/>
    <mergeCell ref="K7:N7"/>
    <mergeCell ref="B7:C7"/>
    <mergeCell ref="B1:J1"/>
    <mergeCell ref="B3:C3"/>
    <mergeCell ref="D3:J3"/>
    <mergeCell ref="B5:C5"/>
    <mergeCell ref="D5:N5"/>
    <mergeCell ref="D7:H7"/>
    <mergeCell ref="B6:C6"/>
    <mergeCell ref="D6:N6"/>
    <mergeCell ref="I7:J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2018-05-16T06:42:09Z</cp:lastPrinted>
  <dcterms:created xsi:type="dcterms:W3CDTF">2013-06-14T07:29:26Z</dcterms:created>
  <dcterms:modified xsi:type="dcterms:W3CDTF">2019-06-14T05:34:49Z</dcterms:modified>
</cp:coreProperties>
</file>